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4"/>
  <workbookPr autoCompressPictures="0"/>
  <mc:AlternateContent xmlns:mc="http://schemas.openxmlformats.org/markup-compatibility/2006">
    <mc:Choice Requires="x15">
      <x15ac:absPath xmlns:x15ac="http://schemas.microsoft.com/office/spreadsheetml/2010/11/ac" url="/Users/sarahspringett/Documents/Work/Work Active/UNDP/UNDP Geneva/"/>
    </mc:Choice>
  </mc:AlternateContent>
  <xr:revisionPtr revIDLastSave="0" documentId="13_ncr:1_{9E265E7B-03ED-0E48-8EFA-FD009AEBBC3E}" xr6:coauthVersionLast="36" xr6:coauthVersionMax="41" xr10:uidLastSave="{00000000-0000-0000-0000-000000000000}"/>
  <bookViews>
    <workbookView xWindow="600" yWindow="460" windowWidth="27980" windowHeight="15340" activeTab="1" xr2:uid="{00000000-000D-0000-FFFF-FFFF00000000}"/>
  </bookViews>
  <sheets>
    <sheet name="Introduction" sheetId="4" state="hidden" r:id="rId1"/>
    <sheet name="Introduction." sheetId="24" r:id="rId2"/>
    <sheet name="Transition Plan Example" sheetId="11" r:id="rId3"/>
    <sheet name="Transition Plan Template" sheetId="26" r:id="rId4"/>
    <sheet name="Unit Costs" sheetId="20" state="hidden" r:id="rId5"/>
    <sheet name="e-VIN Costing" sheetId="21" state="hidden" r:id="rId6"/>
    <sheet name="CD Plan 2015-2017 Review " sheetId="19" state="hidden" r:id="rId7"/>
  </sheets>
  <externalReferences>
    <externalReference r:id="rId8"/>
    <externalReference r:id="rId9"/>
    <externalReference r:id="rId10"/>
    <externalReference r:id="rId11"/>
    <externalReference r:id="rId12"/>
  </externalReferences>
  <definedNames>
    <definedName name="_xlnm._FilterDatabase" localSheetId="5" hidden="1">'e-VIN Costing'!$B$5:$F$39</definedName>
    <definedName name="_pa3" localSheetId="3">#REF!</definedName>
    <definedName name="_pa3">#REF!</definedName>
    <definedName name="_pa4" localSheetId="3">#REF!</definedName>
    <definedName name="_pa4">#REF!</definedName>
    <definedName name="aa" localSheetId="3">#REF!</definedName>
    <definedName name="aa">#REF!</definedName>
    <definedName name="ACT" localSheetId="3">#REF!</definedName>
    <definedName name="ACT">#REF!</definedName>
    <definedName name="Components" localSheetId="3">#REF!</definedName>
    <definedName name="Components">#REF!</definedName>
    <definedName name="Cost_Category">[1]Definitions!$F$3:$F$15</definedName>
    <definedName name="Disease_components">[1]Definitions!$A$2:$D$2</definedName>
    <definedName name="DiseaseComponent" localSheetId="3">#REF!</definedName>
    <definedName name="DiseaseComponent">#REF!</definedName>
    <definedName name="District_Conf" localSheetId="3">#REF!</definedName>
    <definedName name="District_Conf">#REF!</definedName>
    <definedName name="E" localSheetId="3">#REF!</definedName>
    <definedName name="E">#REF!</definedName>
    <definedName name="ES" localSheetId="3">#REF!</definedName>
    <definedName name="ES">#REF!</definedName>
    <definedName name="Fuel_per_km" localSheetId="3">#REF!</definedName>
    <definedName name="Fuel_per_km">#REF!</definedName>
    <definedName name="Grantcycle" localSheetId="3">[2]Definitions!#REF!</definedName>
    <definedName name="Grantcycle">[2]Definitions!#REF!</definedName>
    <definedName name="HIVII" localSheetId="3">#REF!</definedName>
    <definedName name="HIVII">#REF!</definedName>
    <definedName name="HIVOI" localSheetId="3">#REF!</definedName>
    <definedName name="HIVOI">#REF!</definedName>
    <definedName name="HIVSDA" localSheetId="3">#REF!</definedName>
    <definedName name="HIVSDA">#REF!</definedName>
    <definedName name="HIVSource" localSheetId="3">#REF!</definedName>
    <definedName name="HIVSource">#REF!</definedName>
    <definedName name="HIVTT" localSheetId="3">#REF!</definedName>
    <definedName name="HIVTT">#REF!</definedName>
    <definedName name="IMPLEMENTATION_PHASE" localSheetId="3">[2]Definitions!#REF!</definedName>
    <definedName name="IMPLEMENTATION_PHASE">[2]Definitions!#REF!</definedName>
    <definedName name="Implementing_Entity_Type">[1]Definitions!$H$3:$H$9</definedName>
    <definedName name="listH" localSheetId="3">[2]Definitions!#REF!</definedName>
    <definedName name="listH">[2]Definitions!#REF!</definedName>
    <definedName name="listie">[2]Definitions!$B$31:$B$38</definedName>
    <definedName name="listnew" localSheetId="3">#REF!</definedName>
    <definedName name="listnew">#REF!</definedName>
    <definedName name="listS" localSheetId="3">#REF!</definedName>
    <definedName name="listS">#REF!</definedName>
    <definedName name="listsda" localSheetId="3">#REF!</definedName>
    <definedName name="listsda">#REF!</definedName>
    <definedName name="listserv" localSheetId="3">#REF!</definedName>
    <definedName name="listserv">#REF!</definedName>
    <definedName name="listY" localSheetId="3">#REF!</definedName>
    <definedName name="listY">#REF!</definedName>
    <definedName name="MacrocategoriesALL">[2]Definitions!$B$127:$B$149</definedName>
    <definedName name="mmmm" localSheetId="3">#REF!</definedName>
    <definedName name="mmmm">#REF!</definedName>
    <definedName name="PR">[3]Definitions!$H$3:$H$9</definedName>
    <definedName name="print_ar2" localSheetId="3">#REF!</definedName>
    <definedName name="print_ar2">#REF!</definedName>
    <definedName name="_xlnm.Print_Area" localSheetId="5">'e-VIN Costing'!$B$2:$G$39</definedName>
    <definedName name="_xlnm.Print_Area" localSheetId="0">Introduction!$B$2:$D$16</definedName>
    <definedName name="_xlnm.Print_Area" localSheetId="3">#REF!</definedName>
    <definedName name="_xlnm.Print_Area">#REF!</definedName>
    <definedName name="Print_Area1" localSheetId="3">#REF!</definedName>
    <definedName name="Print_Area1">#REF!</definedName>
    <definedName name="_xlnm.Print_Titles" localSheetId="6">'CD Plan 2015-2017 Review '!$1:$2</definedName>
    <definedName name="_xlnm.Print_Titles" localSheetId="2">'Transition Plan Example'!$2:$4</definedName>
    <definedName name="_xlnm.Print_Titles" localSheetId="3">'Transition Plan Template'!$2:$4</definedName>
    <definedName name="_xlnm.Print_Titles">#REF!</definedName>
    <definedName name="PRINT_TITLES_MI" localSheetId="3">#REF!</definedName>
    <definedName name="PRINT_TITLES_MI">#REF!</definedName>
    <definedName name="ProductsComp">INDIRECT([4]REST!$M1)</definedName>
    <definedName name="PS" localSheetId="3">#REF!</definedName>
    <definedName name="PS">#REF!</definedName>
    <definedName name="SD" localSheetId="3">#REF!</definedName>
    <definedName name="SD">#REF!</definedName>
    <definedName name="SDA" localSheetId="3">#REF!</definedName>
    <definedName name="SDA">#REF!</definedName>
    <definedName name="SDAlistnew">[5]SDAs!$A$2:$A$45</definedName>
    <definedName name="TT" localSheetId="3">#REF!</definedName>
    <definedName name="TT">#REF!</definedName>
    <definedName name="XXX" localSheetId="3">#REF!</definedName>
    <definedName name="XXX">#REF!</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A49" i="26" l="1"/>
  <c r="X49" i="26"/>
  <c r="AA48" i="26"/>
  <c r="X48" i="26"/>
  <c r="AB48" i="26" s="1"/>
  <c r="AA47" i="26"/>
  <c r="X47" i="26"/>
  <c r="AB47" i="26" s="1"/>
  <c r="AA46" i="26"/>
  <c r="X46" i="26"/>
  <c r="AA45" i="26"/>
  <c r="X45" i="26"/>
  <c r="AB45" i="26" s="1"/>
  <c r="AA44" i="26"/>
  <c r="X44" i="26"/>
  <c r="AA42" i="26"/>
  <c r="X42" i="26"/>
  <c r="AB42" i="26" s="1"/>
  <c r="AA41" i="26"/>
  <c r="X41" i="26"/>
  <c r="AA40" i="26"/>
  <c r="X40" i="26"/>
  <c r="AB40" i="26" s="1"/>
  <c r="AA39" i="26"/>
  <c r="X39" i="26"/>
  <c r="AA38" i="26"/>
  <c r="X38" i="26"/>
  <c r="AA36" i="26"/>
  <c r="X36" i="26"/>
  <c r="AA35" i="26"/>
  <c r="X35" i="26"/>
  <c r="AA34" i="26"/>
  <c r="X34" i="26"/>
  <c r="AB34" i="26" s="1"/>
  <c r="AA33" i="26"/>
  <c r="X33" i="26"/>
  <c r="AB33" i="26" s="1"/>
  <c r="AA31" i="26"/>
  <c r="X31" i="26"/>
  <c r="AA30" i="26"/>
  <c r="X30" i="26"/>
  <c r="AA29" i="26"/>
  <c r="X29" i="26"/>
  <c r="AA28" i="26"/>
  <c r="X28" i="26"/>
  <c r="AB28" i="26" s="1"/>
  <c r="AA27" i="26"/>
  <c r="AB27" i="26" s="1"/>
  <c r="X27" i="26"/>
  <c r="AA26" i="26"/>
  <c r="X26" i="26"/>
  <c r="AB26" i="26" s="1"/>
  <c r="AA25" i="26"/>
  <c r="X25" i="26"/>
  <c r="AA24" i="26"/>
  <c r="X24" i="26"/>
  <c r="AB24" i="26" s="1"/>
  <c r="AA23" i="26"/>
  <c r="X23" i="26"/>
  <c r="AA22" i="26"/>
  <c r="X22" i="26"/>
  <c r="AB22" i="26" s="1"/>
  <c r="AA21" i="26"/>
  <c r="X21" i="26"/>
  <c r="AA19" i="26"/>
  <c r="X19" i="26"/>
  <c r="AB19" i="26" s="1"/>
  <c r="AA18" i="26"/>
  <c r="X18" i="26"/>
  <c r="AA17" i="26"/>
  <c r="X17" i="26"/>
  <c r="AB17" i="26" s="1"/>
  <c r="AA16" i="26"/>
  <c r="AB16" i="26" s="1"/>
  <c r="X16" i="26"/>
  <c r="AA15" i="26"/>
  <c r="X15" i="26"/>
  <c r="AB15" i="26" s="1"/>
  <c r="AA14" i="26"/>
  <c r="X14" i="26"/>
  <c r="AA13" i="26"/>
  <c r="X13" i="26"/>
  <c r="AB13" i="26" s="1"/>
  <c r="AA12" i="26"/>
  <c r="X12" i="26"/>
  <c r="AA11" i="26"/>
  <c r="X11" i="26"/>
  <c r="AA10" i="26"/>
  <c r="X10" i="26"/>
  <c r="AA9" i="26"/>
  <c r="X9" i="26"/>
  <c r="AA8" i="26"/>
  <c r="X8" i="26"/>
  <c r="AA7" i="26"/>
  <c r="X7" i="26"/>
  <c r="AB7" i="26" s="1"/>
  <c r="AB41" i="26" l="1"/>
  <c r="AB46" i="26"/>
  <c r="AB11" i="26"/>
  <c r="AB8" i="26"/>
  <c r="AB18" i="26"/>
  <c r="AB21" i="26"/>
  <c r="AB29" i="26"/>
  <c r="AB38" i="26"/>
  <c r="AB30" i="26"/>
  <c r="AB36" i="26"/>
  <c r="AB39" i="26"/>
  <c r="AB49" i="26"/>
  <c r="AB31" i="26"/>
  <c r="AB10" i="26"/>
  <c r="AB9" i="26"/>
  <c r="AB12" i="26"/>
  <c r="AB14" i="26"/>
  <c r="AB23" i="26"/>
  <c r="AB25" i="26"/>
  <c r="AB35" i="26"/>
  <c r="AB44" i="26"/>
  <c r="AA50" i="11"/>
  <c r="X50" i="11"/>
  <c r="X24" i="11"/>
  <c r="AA24" i="11"/>
  <c r="AA34" i="11"/>
  <c r="X34" i="11"/>
  <c r="AA32" i="11"/>
  <c r="X32" i="11"/>
  <c r="AA31" i="11"/>
  <c r="X31" i="11"/>
  <c r="AA30" i="11"/>
  <c r="AB32" i="11" l="1"/>
  <c r="AB34" i="11"/>
  <c r="AB50" i="26"/>
  <c r="AB50" i="11"/>
  <c r="AB24" i="11"/>
  <c r="X30" i="11"/>
  <c r="AB30" i="11" s="1"/>
  <c r="AB31" i="11"/>
  <c r="X37" i="11"/>
  <c r="AA54" i="11"/>
  <c r="X54" i="11"/>
  <c r="AB54" i="11" l="1"/>
  <c r="AA36" i="11"/>
  <c r="X36" i="11"/>
  <c r="AA8" i="11" l="1"/>
  <c r="X8" i="11"/>
  <c r="AB8" i="11" l="1"/>
  <c r="AA22" i="11"/>
  <c r="X22" i="11"/>
  <c r="AA51" i="11"/>
  <c r="X51" i="11"/>
  <c r="AA13" i="11"/>
  <c r="X13" i="11"/>
  <c r="AB13" i="11" l="1"/>
  <c r="AB51" i="11"/>
  <c r="AB22" i="11"/>
  <c r="AA35" i="11"/>
  <c r="X35" i="11"/>
  <c r="X33" i="11"/>
  <c r="AA33" i="11"/>
  <c r="AA29" i="11"/>
  <c r="X29" i="11"/>
  <c r="AA37" i="11"/>
  <c r="AA11" i="11"/>
  <c r="AA23" i="11"/>
  <c r="X23" i="11"/>
  <c r="AA21" i="11"/>
  <c r="X21" i="11"/>
  <c r="AA9" i="11"/>
  <c r="X9" i="11"/>
  <c r="X11" i="11"/>
  <c r="X10" i="11"/>
  <c r="AA10" i="11"/>
  <c r="AA53" i="11"/>
  <c r="AA52" i="11"/>
  <c r="AA14" i="11"/>
  <c r="X14" i="11"/>
  <c r="AA19" i="11"/>
  <c r="X19" i="11"/>
  <c r="AA18" i="11"/>
  <c r="X18" i="11"/>
  <c r="AA17" i="11"/>
  <c r="X17" i="11"/>
  <c r="AA16" i="11"/>
  <c r="X16" i="11"/>
  <c r="G56" i="21"/>
  <c r="D57" i="21"/>
  <c r="G57" i="21" s="1"/>
  <c r="G58" i="21"/>
  <c r="G59" i="21"/>
  <c r="G60" i="21"/>
  <c r="G61" i="21"/>
  <c r="G47" i="21"/>
  <c r="G48" i="21"/>
  <c r="G49" i="21"/>
  <c r="G50" i="21"/>
  <c r="G51" i="21"/>
  <c r="X7" i="11"/>
  <c r="AA7" i="11"/>
  <c r="F9" i="20"/>
  <c r="F10" i="20"/>
  <c r="F11" i="20"/>
  <c r="F12" i="20"/>
  <c r="F6" i="20"/>
  <c r="F7" i="20"/>
  <c r="F8" i="20" s="1"/>
  <c r="X15" i="11"/>
  <c r="AA15" i="11"/>
  <c r="X20" i="11"/>
  <c r="AA20" i="11"/>
  <c r="X25" i="11"/>
  <c r="C68" i="20"/>
  <c r="C70" i="20"/>
  <c r="X26" i="11"/>
  <c r="C73" i="20"/>
  <c r="AA26" i="11" s="1"/>
  <c r="X28" i="11"/>
  <c r="AA28" i="11"/>
  <c r="F6" i="21"/>
  <c r="F7" i="21"/>
  <c r="F8" i="21"/>
  <c r="F9" i="21"/>
  <c r="F11" i="21"/>
  <c r="F12" i="21"/>
  <c r="F13" i="21"/>
  <c r="F15" i="21"/>
  <c r="F16" i="21"/>
  <c r="F17" i="21"/>
  <c r="F18" i="21"/>
  <c r="F22" i="21"/>
  <c r="F24" i="21"/>
  <c r="F25" i="21"/>
  <c r="F26" i="21"/>
  <c r="F28" i="21"/>
  <c r="F31" i="21"/>
  <c r="F32" i="21"/>
  <c r="F34" i="21"/>
  <c r="F35" i="21"/>
  <c r="F36" i="21"/>
  <c r="F37" i="21"/>
  <c r="F38" i="21"/>
  <c r="X41" i="11"/>
  <c r="AA41" i="11"/>
  <c r="X47" i="11"/>
  <c r="AA47" i="11"/>
  <c r="X49" i="11"/>
  <c r="AA49" i="11"/>
  <c r="X52" i="11"/>
  <c r="C74" i="20"/>
  <c r="C76" i="20"/>
  <c r="B15" i="4"/>
  <c r="B14" i="4"/>
  <c r="B13" i="4"/>
  <c r="B12" i="4"/>
  <c r="B11" i="4"/>
  <c r="I25" i="21"/>
  <c r="X53" i="11"/>
  <c r="E11" i="20"/>
  <c r="E7" i="20"/>
  <c r="E12" i="20"/>
  <c r="E10" i="20"/>
  <c r="E9" i="20"/>
  <c r="E6" i="20"/>
  <c r="AA39" i="11"/>
  <c r="X39" i="11"/>
  <c r="D15" i="4"/>
  <c r="D11" i="4"/>
  <c r="D16" i="4" s="1"/>
  <c r="D12" i="4"/>
  <c r="D14" i="4"/>
  <c r="D13" i="4"/>
  <c r="AB21" i="11" l="1"/>
  <c r="AA42" i="11"/>
  <c r="AA45" i="11"/>
  <c r="AA46" i="11"/>
  <c r="AA44" i="11"/>
  <c r="AA12" i="11"/>
  <c r="F13" i="20"/>
  <c r="AB7" i="11"/>
  <c r="G52" i="21"/>
  <c r="C20" i="21" s="1"/>
  <c r="F20" i="21" s="1"/>
  <c r="F39" i="21" s="1"/>
  <c r="G62" i="21"/>
  <c r="C21" i="21" s="1"/>
  <c r="F21" i="21" s="1"/>
  <c r="AB49" i="11"/>
  <c r="AA25" i="11"/>
  <c r="AB25" i="11" s="1"/>
  <c r="AB9" i="11"/>
  <c r="AB16" i="11"/>
  <c r="AB33" i="11"/>
  <c r="AB39" i="11"/>
  <c r="AB11" i="11"/>
  <c r="AB35" i="11"/>
  <c r="AB47" i="11"/>
  <c r="AB15" i="11"/>
  <c r="AB28" i="11"/>
  <c r="AB20" i="11"/>
  <c r="AB36" i="11"/>
  <c r="AB14" i="11"/>
  <c r="AB37" i="11"/>
  <c r="AB29" i="11"/>
  <c r="AB19" i="11"/>
  <c r="AB17" i="11"/>
  <c r="AB52" i="11"/>
  <c r="AB41" i="11"/>
  <c r="AB18" i="11"/>
  <c r="AB23" i="11"/>
  <c r="AB26" i="11"/>
  <c r="AB53" i="11"/>
  <c r="AB10" i="11"/>
  <c r="X42" i="11"/>
  <c r="AA40" i="11"/>
  <c r="AB42" i="11" l="1"/>
  <c r="X45" i="11"/>
  <c r="AB45" i="11" s="1"/>
  <c r="X46" i="11"/>
  <c r="AB46" i="11" s="1"/>
  <c r="X44" i="11"/>
  <c r="AB44" i="11" s="1"/>
  <c r="X40" i="11"/>
  <c r="AB40" i="11" s="1"/>
  <c r="X12" i="11"/>
  <c r="AB12" i="11" s="1"/>
  <c r="AB55" i="11" l="1"/>
</calcChain>
</file>

<file path=xl/sharedStrings.xml><?xml version="1.0" encoding="utf-8"?>
<sst xmlns="http://schemas.openxmlformats.org/spreadsheetml/2006/main" count="819" uniqueCount="640">
  <si>
    <t>Responsible</t>
  </si>
  <si>
    <t>Budget</t>
  </si>
  <si>
    <t># of units</t>
  </si>
  <si>
    <t>Total (US$)</t>
  </si>
  <si>
    <t>Function</t>
  </si>
  <si>
    <t>Objectives</t>
  </si>
  <si>
    <t>Activity No</t>
  </si>
  <si>
    <t xml:space="preserve"> Activity</t>
  </si>
  <si>
    <t>Financial Management &amp; Systems, including Risk Management</t>
  </si>
  <si>
    <t xml:space="preserve">1. To strengthen financial management and improve reporting systems. </t>
  </si>
  <si>
    <t>Review internal financial control frameworks and budget monitoring mechanisms to enhance the current monitoring system and upgrade the role of the accountant in monitoring mechanisms (for example budget-variance analysis, and forecasting of expenditures); and bank and cash management controls (e.g.: around the segregation of duties, authorization levels, bank reconciliations etc.).</t>
  </si>
  <si>
    <t xml:space="preserve">Develop a comprehensive operational Manual for DGIHP as the new PR, including the revised financial controls, and covering formalized operational procedures related to accounting, financial management, and procurement, sub-recipient management and  fixed asset and inventory management. Ensure clarity on segregation of duties, levels of authorization, traceability of financial transactions and funds, vehicle fuel/maintenance, how Quality Assurance is done on reports, how programme and finance staff communicate, how follow up is carried out by PR to the SR.      </t>
  </si>
  <si>
    <t>Develop a comprehensive Financial Management Training Programme.</t>
  </si>
  <si>
    <t>1.5.1</t>
  </si>
  <si>
    <t>Train all SR Finance and admin related staff including  Finance Managers and internal audit teams in the above programme annually.</t>
  </si>
  <si>
    <t>1.5.2</t>
  </si>
  <si>
    <t>Train non-financial officers and managers in key aspects of financial management, and integrating programme and financial management (results based management).</t>
  </si>
  <si>
    <t>Source Financial Software for stronger financial controls in both PR and SRs.</t>
  </si>
  <si>
    <t>1.6.1</t>
  </si>
  <si>
    <t>Install necessary hardware, networks, cabling etc. for the effective functioning of the Financial Software.</t>
  </si>
  <si>
    <t>1.6.2</t>
  </si>
  <si>
    <t>Train Financial Officers and Finance Managers in new software.</t>
  </si>
  <si>
    <t>1.6.3</t>
  </si>
  <si>
    <t>Install new software.</t>
  </si>
  <si>
    <t>1.6.4</t>
  </si>
  <si>
    <t>Provide mentoring on new software.</t>
  </si>
  <si>
    <t>Finalize the Terms of Reference for the finance staff for the financial management unit (with reference to Activity 1.2).</t>
  </si>
  <si>
    <t>Development of guidelines for management of an integrated DCNCD operational cost.</t>
  </si>
  <si>
    <t>2. Ensure that risk mitigation strategies are in place.</t>
  </si>
  <si>
    <t>GF Assurance Risk Management exercise carried out to identify risks and to ensure adequate risk mitigation and assurance measures are fully in place. Currently with the Risk Assurance Committee of GF. Unclear if further steps are required? Set up a system to review risks annually?</t>
  </si>
  <si>
    <t>3. Strengthen asset management systems and ensure adherence.</t>
  </si>
  <si>
    <t>Review asset management guidelines to clarify why asset registers are not regularly or comprehensively updated.</t>
  </si>
  <si>
    <t>Carry out an updated physical inventory.</t>
  </si>
  <si>
    <t>Revise and where necessary amend inventory practices, ensure all assets and manage them centrally.</t>
  </si>
  <si>
    <t>4. Audit Functions Strengthened</t>
  </si>
  <si>
    <t xml:space="preserve">Conduct training workshops for the internal auditors on how to strengthen the levels of compliance of the internal audit function at Federal and states level with audit TORs and SOPs and follow up of audit recommendations and strengthened implementation of investigative and disciplinary procedures.     </t>
  </si>
  <si>
    <t xml:space="preserve">Conduct workshops with the National Audit Chamber to improve the harmonization between different audit processes and to ensure the alignment between donors' financial requirements and the national systems   </t>
  </si>
  <si>
    <t>Monitoring &amp; Evaluation</t>
  </si>
  <si>
    <t xml:space="preserve">8. To ensure a robust health information system which supports the delivery of health care by providing information that is required for measuring the performance of service delivery at each health facility in the country. </t>
  </si>
  <si>
    <t>Develop an M&amp;E plan for the period 2015 – 2017 (or revise 2014 M&amp;E Plan?), ensuring that the following are included:</t>
  </si>
  <si>
    <t>Improved indicators framework with all indicators, baselines, targets and assumptions as agreed in the approved PF.</t>
  </si>
  <si>
    <t>A work plan to support the plan, with clear timelines and budgets.</t>
  </si>
  <si>
    <t>An analysis of the existing HR capacity, both in number and technical M&amp;E skills including data analysis, data quality assurance, surveys, routine data collection and reporting with a capacity building strategy that links to the analysis.</t>
  </si>
  <si>
    <t>Include clear designated responsibilities of HIV data capturing and reporting.</t>
  </si>
  <si>
    <t>Develop a comprehensive plan to improve the data collection process.</t>
  </si>
  <si>
    <t>Develop and set up systems to systematically assess data and service quality, including mechanisms for following up on recommendations from data quality assessment.</t>
  </si>
  <si>
    <t>9. Strengthen Monitoring and Evaluation at all levels.</t>
  </si>
  <si>
    <t>Develop plans for and implement systematic supportive supervision at all levels for all three diseases.</t>
  </si>
  <si>
    <t>Train all M&amp;E Staff on M&amp;E and report writing.</t>
  </si>
  <si>
    <t>Develop a monitoring framework including exactly how the SR will monitor GF activities / outlining  all the grant monitoring interventions.</t>
  </si>
  <si>
    <t>Develop M&amp;E guidelines and specific monitoring checklists per disease component as per the new structure; including guidelines for arrangement of DCNCD meetings and DCNCD departmental meetings for follow up of implementation of plans and monitoring and evaluation of service delivery and guidelines for arrangement of periodic meetings with donors, UN Agencies and other partners for implementation follow up.</t>
  </si>
  <si>
    <t>Review and update previous vertical programs’ M&amp;E systems to suit the integrated DCNCD implementation arrangements and donor requirements and Develop an integrated directorate M&amp;E plan incorporating all disease components including HIV TB and Malaria.</t>
  </si>
  <si>
    <t>Set up an in-house data-base for the recording and analysis of project results against grant indicators.</t>
  </si>
  <si>
    <t>Basic and refreshment training for the Planning &amp; M&amp;E, HMIS &amp; Surveillance and International Aid Units on disease – specific M&amp;E</t>
  </si>
  <si>
    <t xml:space="preserve">Basic and refreshment programmatic training for states program coordinators and M&amp;E officers including diseases M&amp;E </t>
  </si>
  <si>
    <t>10. Strengthen Planning activities at all levels.</t>
  </si>
  <si>
    <t xml:space="preserve">Develop and endorse SOPs for the process of development and endorsement of: </t>
  </si>
  <si>
    <t>Routine service delivery reports.</t>
  </si>
  <si>
    <t>Periodic performance reports for implementation of strategic and annual plans and for other routine programmatic reports.</t>
  </si>
  <si>
    <t>Periodic performance reports according to approved indicators, to Global Fund and other donors.</t>
  </si>
  <si>
    <t>Program Management, including SR Management</t>
  </si>
  <si>
    <t xml:space="preserve">11. To ensure coordination between the newly established DGHIS PMU and the current government coordination structures and systems (for planning and implementation). </t>
  </si>
  <si>
    <t>Develop an annual work plan for the PMU.</t>
  </si>
  <si>
    <t>Develop a comprehensive Operations Manual.</t>
  </si>
  <si>
    <t>Train all relevant staff in the Operations Manual and the new implementation arrangements.</t>
  </si>
  <si>
    <t xml:space="preserve">Develop a report for the Global Fund, detailing implementation arrangements at the state and district levels.  </t>
  </si>
  <si>
    <t>Orientation of the state personnel on the new HSS programme.</t>
  </si>
  <si>
    <t>Orientation of PMU by the Global Fund team on GF policies and the new implementation arrangements (Geneva Workshop)</t>
  </si>
  <si>
    <t>Develop sub-units within the established DCNCD Units for division of work purposes and clarity of coordination with Global Fund and other donors.</t>
  </si>
  <si>
    <t>Conclude the documents relevant to the integration including (but not to limited to) the terms of reference/job descriptions for staff , for Focal Points, exact staffing projections, directorate’s functionality details , other policy documents.</t>
  </si>
  <si>
    <t>Development of a system for programmatic basic training and training package for newly appointed DCNCD personnel at central and state levels.</t>
  </si>
  <si>
    <t>Develop SOPs for clear coordinating mechanisms between DCNCD Departments regarding all of the below:</t>
  </si>
  <si>
    <t>12.6.1</t>
  </si>
  <si>
    <t>Planning &amp; M&amp;E, HMIS &amp; Surveillance and International Aid Units regarding routine reporting lines and reporting to Global Fund and other donors</t>
  </si>
  <si>
    <t>12.6.2</t>
  </si>
  <si>
    <t>Financial and International Aid units and other DCNCD Departments regarding reception and disbursement of funds, following up implementation of planned activities and reception of implementation supporting documents at national and state level</t>
  </si>
  <si>
    <t>12.6.3</t>
  </si>
  <si>
    <t>12.6.4</t>
  </si>
  <si>
    <t>12.6.5</t>
  </si>
  <si>
    <t>States Coordination &amp; Communication Unit with other DCNCD departments regarding communication with states</t>
  </si>
  <si>
    <t>12.6.6</t>
  </si>
  <si>
    <t xml:space="preserve">Case Management and Community Interventions Departments regarding management of Neglected Tropical Diseases at health facility level </t>
  </si>
  <si>
    <t>Update the Incentives Scheme where necessary.</t>
  </si>
  <si>
    <t>Work out its collaboration details/frameworks with other departments within the Federal Ministry of Health.</t>
  </si>
  <si>
    <t>Basic training for newly appointed counsellors in the Key Populations and Care of People Living with Disease Units.</t>
  </si>
  <si>
    <t>Conduct orientation to the states on accelerate the grant implementation.</t>
  </si>
  <si>
    <t xml:space="preserve">13. To strengthen implementers ability to manage multiple onward granting to ensure quality programme implementation. </t>
  </si>
  <si>
    <t>Review systems to carry out capacity assessments of partners, using a cross team from Programmes, Finance, M&amp;E etc.; and develop tools where necessary, with a focus on ensuring their robustness to act as PR to SR assessments.</t>
  </si>
  <si>
    <t xml:space="preserve">Carry out capacity building of the implementing partners based on capacity assessments. </t>
  </si>
  <si>
    <t xml:space="preserve">14. To ensure coordination between the PRs and SRs (for planning and reporting and oversight, including oversight of the capacity development plan). </t>
  </si>
  <si>
    <t>Set up PR Coordination Group and hold bi-monthly meetings.</t>
  </si>
  <si>
    <t>Hold monthly coordination meetings between both PRs and all SRs.</t>
  </si>
  <si>
    <t>15. To identify mechanisms to improve Human Resources for Health.</t>
  </si>
  <si>
    <t>Develop an incentive plan containing details on the level of incentives to health workforce at all levels, criteria for selecting beneficiaries, basis of calculations, a plan to phase out by the end of the grant period in 2017, and linkages of the incentive plan to the competency based training plans.</t>
  </si>
  <si>
    <t xml:space="preserve">Develop a Retention Plan for staff and health workforce in Sudan. </t>
  </si>
  <si>
    <t>Review and update the performance – based incentive scheme to more effectively improve performance.</t>
  </si>
  <si>
    <t>16. To improve and coordinate Human Resources Training.</t>
  </si>
  <si>
    <t xml:space="preserve">Update the data base system of the trainees and facilitators to include all states. </t>
  </si>
  <si>
    <t>Carry out a detailed training needs assessment assessing the efficiency of all trainings in grant plans and budgets.</t>
  </si>
  <si>
    <t>Develop a plan and evaluate the impact of training in coordination with the respective units in the Ministry of Health.</t>
  </si>
  <si>
    <t>17. To improve management skills of SRs.</t>
  </si>
  <si>
    <t>Carry out competency based training in project and grant management for SR key staff.</t>
  </si>
  <si>
    <t xml:space="preserve">Procurement &amp; Supply Management
</t>
  </si>
  <si>
    <t>5. To ensure that national entities are ultimately ready and able to carry out PSM activities.</t>
  </si>
  <si>
    <t>5.1.2</t>
  </si>
  <si>
    <t>Cost the above strategy.</t>
  </si>
  <si>
    <t>5.1.3</t>
  </si>
  <si>
    <t>Assessment of the supply chain systems and the storage facilities at the locality level and design capacity development interventions for those 80 localities who have received no previous support.</t>
  </si>
  <si>
    <t>5.1.4</t>
  </si>
  <si>
    <t>Training the 4 remaining states on quality assurance and pharmacovigilance, and put systems in place.</t>
  </si>
  <si>
    <t>5.1.5</t>
  </si>
  <si>
    <t>Cost the above plan.</t>
  </si>
  <si>
    <t>5.2.2</t>
  </si>
  <si>
    <t>Develop a costed Implementation Plan to roll-out the National QA Policy.</t>
  </si>
  <si>
    <t>Develop relevant SOPs describing pharmacovigilance and QA activities throughout the supply chain system, including for non-pharmaceutical products such as rapid test kits.</t>
  </si>
  <si>
    <t>5.3.2</t>
  </si>
  <si>
    <t>Train staff in the above SOPs.</t>
  </si>
  <si>
    <t>5.3.3</t>
  </si>
  <si>
    <t>Establish the  national database for pharmacovigilance monitoring of  Adverse Drug Reactions as planned in 2012/2013 and train staff.</t>
  </si>
  <si>
    <t>5.3.4</t>
  </si>
  <si>
    <t>Assessment of the pilot phase of pharmacovigilance conducted between Nov 2013 and April 2014 over 50 sentential sites for the three diseases to identify gaps and training needs for the current 50 sentential sites. Develop a comprehensive capacity development plan for a comprehensive pharmacovigilance including GF commodities</t>
  </si>
  <si>
    <t>Update and develop SOPs for inventory control and to address recent developments like e-LMIS roll-out and addition of lab commodities (test kits, reagent kits, consumables etc.). Develop operating instructions for different levels involved – i.e., Central-State-Locality-Health Facility.</t>
  </si>
  <si>
    <t xml:space="preserve">Update all key relevant national documents (e.g. national policy, Standard Treatment Guidelines) which address recent international technical guidance (e.g. from WHO), best practices and availability and market dynamics of health products. </t>
  </si>
  <si>
    <t>5.6.2</t>
  </si>
  <si>
    <t xml:space="preserve">Strengthen waste management system in the country </t>
  </si>
  <si>
    <t xml:space="preserve">Conduct LMIS training for supply chain staff at health facility level in the remaining 8 states. </t>
  </si>
  <si>
    <t>5.7.2</t>
  </si>
  <si>
    <t xml:space="preserve">Discuss and plan for LMIS integration with DHIS2 where possible. </t>
  </si>
  <si>
    <t>Review and revise the LMIS training tools.</t>
  </si>
  <si>
    <t>5.8.2</t>
  </si>
  <si>
    <t>Complete the training for staff on the Logistics Management and Information System in all states.</t>
  </si>
  <si>
    <t>5.8.3</t>
  </si>
  <si>
    <t>Provide mentoring to staff carrying out the data entry into the Logistics Management and Information System to ensure it functions properly and can be expanded to incorporate additional areas.</t>
  </si>
  <si>
    <t>Review processes for Quantification TWG meetings and how information is documented, shared and decisions are endorsed.</t>
  </si>
  <si>
    <t xml:space="preserve">Review the monitoring and reporting at state level to establish a system that will capture information accurately for reporting; with a particular focus on Daily Activity Registers (DARs) to include stock received and stock issued information to enable the stock-out indicator to be measured at the health facility level (currently not done due to lack of any stock management records). Additionally look at how the monitoring information is being reviewed (e.g.: consumption information; stock-out information) to inform decision making. </t>
  </si>
  <si>
    <t>Train locality and health facility level in monitoring and evaluation to improve the quality of reports, with a focus on why reporting is important, data quality and how to complete templates; to address the delay or non-submission of reports.</t>
  </si>
  <si>
    <t>The PSM unit to finalize a structured collaboration protocol with the CMS for the supply management function.</t>
  </si>
  <si>
    <t>Development of SOPs for procurement processes for different DCNCD Departments’ equipment and consumable needs.</t>
  </si>
  <si>
    <t>6.To ensure that laboratory equipment installed at all health facilities are fully functional.</t>
  </si>
  <si>
    <t xml:space="preserve">Develop a roadmap/strategy for management of lab services (equipment procurement, maintenance, asset management, trainings etc.) with a need-based action plan after an assessment to guide and manage the overall lab services in Sudan (starting with three diseases). 
</t>
  </si>
  <si>
    <t>Provide supplementary support to maintenance and servicing of laboratory instruments.</t>
  </si>
  <si>
    <t>7. Develop the Human Resource Capacity to carry out effective Supply Chain Management.</t>
  </si>
  <si>
    <t>Develop a long-term (5 years) training strategy linked to the overall NFMS strategy, the mandate of the organisation and its objectives, including  identifying the long-term staff and training needs of the organisation.</t>
  </si>
  <si>
    <t>Identify training needs linking these to all job descriptions for each position, and to regular job reviews and performance assessments with identification of trainings needs. This process can serve as a basis for the development of an annual training plan.</t>
  </si>
  <si>
    <t>Develop additional key performance indicators for the areas of finance, customer satisfaction and society and human workforce. The KPIs will then serve as a basis to assess the performance of each directorate and department together with other qualitative information to inform heads of units on training needs in their unit.</t>
  </si>
  <si>
    <t xml:space="preserve">Provide training to the key members of the HR personnel and training department in order to enhance their abilities to assess training options in terms of input (curriculum, syllabus), processes (as reported by participants), outputs (new knowledge and skills), outcome (improved staff performance) and impact (improved unit performance, if applicable). 
</t>
  </si>
  <si>
    <t xml:space="preserve">Set-up a new training unit within NFMS to provide training to attract external national and international participants. The design of this training unit should be guided by professional experts (educator, architect) who should develop a proposal based on the functions of the unit as defined by senior CMS staff. </t>
  </si>
  <si>
    <t>Collaborate with academic institutions to obtain academic recognition for NFMS courses for external participants and to identify suitable master courses for the development of senior staff members.</t>
  </si>
  <si>
    <t>Set up the recommended mentorship programme (using the tools in the sample mentorship program for LMIS developed by Axios?), train the leadership in the training department in the art of mentorship, carry out a pilot scheme for selected skill set identified.</t>
  </si>
  <si>
    <t>Develop a certification process for CMS staff and managers to join professional associations and to participate in them to improve their skill levels. Revise the incentives to include extra points for certification by professional associations.</t>
  </si>
  <si>
    <t>Develop and set up an annual staff performance evaluation system.</t>
  </si>
  <si>
    <r>
      <t xml:space="preserve">Conduction of a workshop for </t>
    </r>
    <r>
      <rPr>
        <u/>
        <sz val="12"/>
        <color indexed="8"/>
        <rFont val="Calibri"/>
        <family val="2"/>
        <scheme val="minor"/>
      </rPr>
      <t>al</t>
    </r>
    <r>
      <rPr>
        <u val="double"/>
        <sz val="12"/>
        <color indexed="8"/>
        <rFont val="Calibri"/>
        <family val="2"/>
        <scheme val="minor"/>
      </rPr>
      <t>l</t>
    </r>
    <r>
      <rPr>
        <sz val="12"/>
        <color indexed="8"/>
        <rFont val="Calibri"/>
        <family val="2"/>
        <scheme val="minor"/>
      </rPr>
      <t xml:space="preserve"> DCNCD staff for orientation about requirements of the NFM to expedite grants implementation</t>
    </r>
  </si>
  <si>
    <t xml:space="preserve">Bring together the strategy and the results of all recent assessments to develop an Integrated SCM Strengthening Plan for 2015 -2017 at the State, Locality and Health Facility levels (based on Axios End of Project Report, CMS Rapid Assessment Report 2013 and LFA assessment).                                                                                                             
• Linked to PR Capacity Assessments and UNDP Capacity Building Plan 
• Consider on-going personnel support to FMOH to carry the activities along. 
• Cover all areas and topics discussed, even if with introductory/interim proposals 
Coordination to be strengthened with the non-integrated states (esp. Khartoum) to ensure improvements on harmonization of activities (see 5.1.4)
</t>
  </si>
  <si>
    <t>Joint PU-DR development.</t>
  </si>
  <si>
    <t>Procurement and Supply Management</t>
  </si>
  <si>
    <t>Develop and implement systems for backing up data and storing off site.</t>
  </si>
  <si>
    <t>As above.</t>
  </si>
  <si>
    <t>Programmatic and Institutional Arrangements</t>
  </si>
  <si>
    <t>To ensure a smooth transition it is important for activities to be implemented jointly for the last few months before the full transition. This should include joint forecasting by the finance team, monitoring and tracking cash disbursements, procurement tracking and review of targets and programmatic activities.</t>
  </si>
  <si>
    <t>All states finance officers attended the training. Financial reports being submitted on time.</t>
  </si>
  <si>
    <t>Monitoring and Evaluation</t>
  </si>
  <si>
    <t>Transition and Systems Development Plan Sudan 2017-2020</t>
  </si>
  <si>
    <t>The LMIS does not cover full down to the facility level and so there is a lack of actual consumption data to guide programming. A new App being piloted in India uses mobile phones to track data down the last mile of the supply chain leading to less stock-outs and wastage through expired health products. Initial consultations have been taking place between the FMOH DGIH and NMSF and the implementers in India and a scoping mission is planned to assess its potential use in Sudan.</t>
  </si>
  <si>
    <t>Staff at the state level are not skilled in IT and so not using Financial Management programs such as excel to their full potential. Staff need IT training in excel.</t>
  </si>
  <si>
    <t>Listed as complete.</t>
  </si>
  <si>
    <t>Complete.</t>
  </si>
  <si>
    <t>On-going cooperation between the two PRs is vital to the success of transition.</t>
  </si>
  <si>
    <t xml:space="preserve">The HRH Strategy and Retention policy is not yet complete. </t>
  </si>
  <si>
    <t>The costing is on-going.</t>
  </si>
  <si>
    <t>The strengthening plan development is planed for Q3 2017 and a consultant is in place.</t>
  </si>
  <si>
    <t>Should be part of the above consultancy.</t>
  </si>
  <si>
    <t>CIPS accreditation is on-going and needs to be expanded.</t>
  </si>
  <si>
    <t xml:space="preserve">To ensure a smooth sustainable and resilient transition there was a need to review the on-going Capacity Development Plan 2015-2017 and to develop a detailed Transition Plan focusing on:
1. What areas within the FMOH still need capacity development support (either where capacity development activities are still on-going or further support is required).
2. Areas that may need supplementary support given the fact that FMOH will be the PR for an additional three grants by 2020 and will be managing significantly increased funds and data. 
3. Identifying how activities for HIV and TB can be done jointly by UNDP and the FMOH as the new PR for the grants during the transition period, and when these activities will transition fully.
The result of this review is this Transition Plan which has a continued focus on developing capacity in the FMOH systems to support the scale up in funding. It identifies further or on-going capacity development required; transition activities and milestones that will clearly signpost readiness for each functional area and activity to transition. 
</t>
  </si>
  <si>
    <t>Review and update previous programmes individual SR Financial Manuals into one manual/operational guide to match the new DCNCD arrangements and ensure separate tracking of funds from donors and for disease control. Ensure financial controls within the manual to be suitable for transition to PR functioning.</t>
  </si>
  <si>
    <t xml:space="preserve">Opening of at least a single separate bank account in each State MOH for separate tracking of Global Fund funds to support Malaria, TB and HIV, with full authority to the accountant and state coordinator. </t>
  </si>
  <si>
    <t xml:space="preserve">Hold discussions with the Ministry of Finance to get a status update on the Public Financial Management System, and plans/budgets to extend this across all ministries, and all states. Discuss the rotation system of Finance Officers within the MOH. </t>
  </si>
  <si>
    <t xml:space="preserve">Standardize and train all staff on financial monitoring and expenditure tracking. </t>
  </si>
  <si>
    <t>A risk management exercise is planned for this year by the GF.</t>
  </si>
  <si>
    <t>Development of SOPs for routine DCNCD vehicle maintenance and fixation of vehicle functional defects.</t>
  </si>
  <si>
    <t>Finalize the M&amp;E structure and base its M&amp;E staffing on a thorough assessment process.</t>
  </si>
  <si>
    <t>Finalize the Terms of Reference of all M&amp;E Staff.</t>
  </si>
  <si>
    <t>DCNCD strategic and annual plans, policies, structures and other DCNCD functioning systems.</t>
  </si>
  <si>
    <t>12. To support the integration of the national programmes under the Department of DCNCD to enhance  the eventual transition of the PR role.</t>
  </si>
  <si>
    <t xml:space="preserve">Develop a coordinated work plan, with state targets, for the Global Fund detailing how the six critical units in the Directorate of Communicable and Non-communicable Diseases (DCNCD) (covering HIV, TB, malaria, and monitoring and evaluation) are being incorporated into one department, detailing how integration will affect programmatic activities and data quality assurance, and ways to mitigate against this.
</t>
  </si>
  <si>
    <t>Development of guidelines for lines of communication between DCNCD departments and other FMOH Departments, States’ MOHs, States’ programs, donors and UN Agencies, other governmental sectors and partners</t>
  </si>
  <si>
    <t>Research Unit and other DCNCD and  FMOH departments regarding identification of research priorities and research implementation</t>
  </si>
  <si>
    <t>Capacity Development Unit and other DCNCD and FMOH departments regarding implementation of training activities and arrangement of outside the country capacity development activities</t>
  </si>
  <si>
    <t>Develop an annual training plan for the MOH as a whole, incorporating GF within this.</t>
  </si>
  <si>
    <t xml:space="preserve">Develop a National Integrated Supply Chain Strategy:
• Policy developed and officially endorsed by the highest authorities for implementation 
• Collaboration with State authorities for ownership
• Good practices from similar context, Assessments and Capacity Building Plans referred to (SA Regional Workshop is a good opportunity for South-South)
• All health products (pharmaceutical, Lab products, condom, equipment etc.) should be covered ideally  
• Cover all areas and topics discussed, even if with introductory descriptions (to be expanded later)
• Cover HMIS and LMIS linkages
• Cover PSM HR Capacity Building
• Clear link to national QA policy
</t>
  </si>
  <si>
    <t>Should be part of the above strengthening plan.</t>
  </si>
  <si>
    <t xml:space="preserve">Finalize the assessment of the waste management capacity of the current incinerator and arrangements to address the bottlenecks. </t>
  </si>
  <si>
    <t>An M&amp;E plan for the HSS grant was developed, presented to, and approved by the GF. The indicators framework was revised and is being closely monitored.</t>
  </si>
  <si>
    <t>To further improve grant implementation and support timely reporting and liquidation of advances, two workshops were conducted to orient FMOH staff regarding requirements for GF grant implementation with focus on the HSS grants. The first workshop targeted programme focal persons and the while the second targeted accountants and auditors.</t>
  </si>
  <si>
    <t xml:space="preserve">In November 2016 the GF country team conducted an additional orientation for the FMOH PMU staff and implementing units’ focal persons. The workshop focused on familiarizing the participants with the GF Structure, Principles, Policies and guidelines, specifics regarding GF agreements, implementation letters and management actions, monitoring and evaluation financial management and reporting. </t>
  </si>
  <si>
    <t>Monitoring and evaluation challenges were addressed by UNDP M&amp;E specialist that have assisted DCNCD in developing an integrated M&amp;E plan to monitor grants implementation in a manner compatible with the new structures and functions dictated by FMOH integrated service delivery approach.</t>
  </si>
  <si>
    <t>DGIHP has approved the assets policies and procedures, FMOH requested UNDP to facilitate a training session to embed these policies and procedures into daily working practices.</t>
  </si>
  <si>
    <t xml:space="preserve">Activity No </t>
  </si>
  <si>
    <t>The operations manual is finalized and is certain SOPs are being rolled out. This needs to be reviewed and the roll-out completed with all relevant FMOH departments.</t>
  </si>
  <si>
    <t>14 state Ministers of Health have opened separate bank accounts for GF money, and follow-up with the remaining states is on-going.</t>
  </si>
  <si>
    <t>Training was carried out at the national level but is still required at state level.</t>
  </si>
  <si>
    <t>Expenditure tracking tools are still required and relevant staff will need to be trained in their use.</t>
  </si>
  <si>
    <t>Listed as on-going - next steps?</t>
  </si>
  <si>
    <t>Listed as incomplete - Need more information on next steps.</t>
  </si>
  <si>
    <t xml:space="preserve">Ongoing with further financial training support required - UNDP recruited 3 national  finance consultants to support the grant implementation at the federal and state levels. These consultants started work in early July 2016. </t>
  </si>
  <si>
    <t>A policy detailing the steps to acquire, utilize and operate, maintain, and dispose of assets was developed. It has been developed in accordance with best practices and to assist the FMOH PMU team to comply with their obligations under the grant agreement with the Global Fund. The Policy covered definition of assets, acquisition, procurement, legal acquisition of an asset through transfer of ownership, transfer of custody, receipt of an asset, use of assets including vehicles and asset verification.</t>
  </si>
  <si>
    <t>DCNCD team have begun developing a communication protocol. Finalization is pending discussion and approval at the Under Secretary Council.</t>
  </si>
  <si>
    <t>TALLY software was procured and installed at DGIH, DCNCD, CPDD and Epilab. Short-term technical assistance was contracted by UNDP for configuration and installation of the system, as well as for training federal and state  finance staff  on how to use the TALLY software. After completion of the training, it was evident that further capacity was required and hence medium-term technical support (for 6 months) was contracted by UNDP to work closely with DGIH – PMU with the objective of assisting the PMU with  financial reporting, whilst providing support and training to  financial staff  until they reach the required capacity to run the system independently. At the request of DGIHP, UNDP extended support for the TALLY financial system, through the continuation of a consultant to provide on-site technical support and training. Further, following discussions with GF, the software specification was upgraded to include automated budget upload from excel, and greater variance analysis capabilities. CNCD is yet to go completely live with the system.</t>
  </si>
  <si>
    <t>As above - The roll-out is on-going.</t>
  </si>
  <si>
    <t>As above - There is the need for a coordinated M&amp;E department within DCNCD.</t>
  </si>
  <si>
    <t>Orientation complete with all GF guidelines shared.</t>
  </si>
  <si>
    <t>Meetings held. Agendas agreed and minutes documented.</t>
  </si>
  <si>
    <t>This is listed as being complete. However strong internal frameworks are required given the increase in funding so this should be focused on in the transition phase.</t>
  </si>
  <si>
    <t>Joint quarterly planning and review meetings.</t>
  </si>
  <si>
    <t>Review meetings between PR and SRs.</t>
  </si>
  <si>
    <t>Joint Planning and Review Meetings taken place.</t>
  </si>
  <si>
    <t>100% of assets are documented and annual asset verification processes are in place.</t>
  </si>
  <si>
    <t>Started: Detailed joint implementation plan developed and agreed.
Advanced: Joint implementation plan implemented for one quarter.
Complete: Joint implementation plan implemented for two quarters, with challenges and successes reviewed and discussed at the joint planning and review meetings.</t>
  </si>
  <si>
    <t>Completed: Meeting Minutes</t>
  </si>
  <si>
    <t>Completed: LFA review of PU-DRs</t>
  </si>
  <si>
    <t>Completed: Training reports.</t>
  </si>
  <si>
    <t>Completed: Quarterly reports to the joint planning and review meetings.</t>
  </si>
  <si>
    <t>All initial data backed up to secure storage off site.</t>
  </si>
  <si>
    <t xml:space="preserve">Joint transition planning and review meetings taken place every quarter reviewing progress and managing all transition risks.
</t>
  </si>
  <si>
    <t xml:space="preserve">Reporting format developed </t>
  </si>
  <si>
    <t>FMOH/PMU is giving timely feedback to GF and implementation arrangement are regularly communicated through the GF management letters</t>
  </si>
  <si>
    <t>An orientation for the Audit Champers have took place training is still planned. Need to check if the budget is allocated or needs to go in CD Plan?</t>
  </si>
  <si>
    <t>Sali - the Health Information team thinks that the activities are not their real priority and hence they did not implement it nevertheless comprehensive plan for roll out of DHIS2 have been developed</t>
  </si>
  <si>
    <t>Sali - not going ahead - quality of data will be addressed after the completion of the DHIS roll out plan</t>
  </si>
  <si>
    <t>Completed and endorsed.</t>
  </si>
  <si>
    <t>Planned and included in the GF grant 2018-2020.</t>
  </si>
  <si>
    <t>Sali - done</t>
  </si>
  <si>
    <t>The QA policy development is planned for Q3 2017 and a consultant is in place.</t>
  </si>
  <si>
    <t>Listed as incomplete - Need more information on next steps.  Not clear if funding is allocated.</t>
  </si>
  <si>
    <t>Planned as part of the next allocation cycle</t>
  </si>
  <si>
    <t>Sali - complete.</t>
  </si>
  <si>
    <t>Sali - A plan for Strengthen waste management system was developed after the assessment.</t>
  </si>
  <si>
    <t>Discussions on integrating information is on-going as part of the eVIN (last mile information) discussions.</t>
  </si>
  <si>
    <t>Sali - complete for FMOH PMU.</t>
  </si>
  <si>
    <t>Sali - complete as in house work by NMSF.</t>
  </si>
  <si>
    <t>Integration in the is complete in the federal level, plan to roll out to the states is completed. It was planned to have TA to complete the activity but DCNCD director believe it is completed as part of the in-house arraignments being done by the department for implementation of the integration process. It is suggested that there is the need for a dedicated M&amp;E department and that an evaluation of the integration process and identification of further needs given the change in GF implementation arrangements is carried out.</t>
  </si>
  <si>
    <t>Develop and Implement a National QA Policy
• Policy developed and officially approved for implementation 
• Collaboration with State authorities for ownership
• Cover the whole spectrum of PSM, QC, pharmacovigilance, medical waste management etc. 
• UNDP Capacity Building or QA Plan referred to 
• Both Pharmaceutical and Lab products covered 
• External QA System covered</t>
  </si>
  <si>
    <t>Sali - will not be implemented.</t>
  </si>
  <si>
    <t>Status as of August 2017 and activities to feed into the 2018-2020 Transition &amp; Systems Development Plan</t>
  </si>
  <si>
    <t>Evaluation report complete and discussed in Joint Planning and Review meetings.</t>
  </si>
  <si>
    <t>Capacity needs are known at the state level and a plan to address challenges is developed.</t>
  </si>
  <si>
    <t>Senior management is strengthened.</t>
  </si>
  <si>
    <t>Mid-level management is strengthened.</t>
  </si>
  <si>
    <t>Leadership development programme completed.</t>
  </si>
  <si>
    <t>Description</t>
  </si>
  <si>
    <t>Unit of Measure</t>
  </si>
  <si>
    <t>Consultants - National</t>
  </si>
  <si>
    <t>Consultants Local -   Professional level jobs, Medium level job complexity</t>
  </si>
  <si>
    <t>Person/day</t>
  </si>
  <si>
    <t>Consultants Local -  Professional level jobs, Medium-High level job complexity</t>
  </si>
  <si>
    <t>Consultants Local - Professional level jobs, High level job complexity - 15-20 Years experience</t>
  </si>
  <si>
    <t>Training, M&amp;E and Coordination Meetings Cost:</t>
  </si>
  <si>
    <t>Senior Facilitators fees (non program staff)</t>
  </si>
  <si>
    <t>Facilitators fees (non program staff)</t>
  </si>
  <si>
    <t>Facilitators fees (program staff)</t>
  </si>
  <si>
    <t>DSA Non Resident Participant  or facilitator - Khartoum</t>
  </si>
  <si>
    <t>DSA Resident Participant  or facilitator - Khartoum</t>
  </si>
  <si>
    <t>DSA Resident Participant or facilitator - Port Sudan</t>
  </si>
  <si>
    <t>DSA Non-Resident Participant or facilitator   - Port Sudan</t>
  </si>
  <si>
    <t>DSA Non-Resident Participant or facilitator  - Elsewhere</t>
  </si>
  <si>
    <t>Resident Participant or facillator DSA - Elsewhere</t>
  </si>
  <si>
    <t>Non-Resident Participant or facilitator DSA- Darfur</t>
  </si>
  <si>
    <t>DSA Resident Participant or facillator - Darfur</t>
  </si>
  <si>
    <t>Travel Cost (Air tickets) - Darfur</t>
  </si>
  <si>
    <t>Person</t>
  </si>
  <si>
    <t>Travel Cost (Air tickets) - Port Sudan</t>
  </si>
  <si>
    <t>Travel Cost (Bus tickets)</t>
  </si>
  <si>
    <t>Transportation between localities - Darfur</t>
  </si>
  <si>
    <t>Transportation between localities - Other States</t>
  </si>
  <si>
    <t>Stationery</t>
  </si>
  <si>
    <t>Each/  participant</t>
  </si>
  <si>
    <t>Training Materials</t>
  </si>
  <si>
    <t>Hall Rent (Outside Khartoum)</t>
  </si>
  <si>
    <t>Each</t>
  </si>
  <si>
    <t>Hall Rent (Inside Khartoum - low level/CPD)</t>
  </si>
  <si>
    <t>Hall Rent (Inside Khartoum - medium level hall)</t>
  </si>
  <si>
    <t>Hall Rent (Hi-Level KRT)</t>
  </si>
  <si>
    <t>Person/  Day</t>
  </si>
  <si>
    <t>Refreshments</t>
  </si>
  <si>
    <t>Support Staff</t>
  </si>
  <si>
    <t>Training Coordinator</t>
  </si>
  <si>
    <t>Fuel</t>
  </si>
  <si>
    <t>Vehicle/ Liter </t>
  </si>
  <si>
    <t>Car Rent</t>
  </si>
  <si>
    <t>Vehicle/ Day</t>
  </si>
  <si>
    <t>Car Rent (Darfur)</t>
  </si>
  <si>
    <t>Security Escort</t>
  </si>
  <si>
    <t>Planning and Administration</t>
  </si>
  <si>
    <t>Internet and Connectivity through Landline telephone service</t>
  </si>
  <si>
    <t>Internet and Connectivity through MDSL</t>
  </si>
  <si>
    <t>Annually </t>
  </si>
  <si>
    <t>Communication</t>
  </si>
  <si>
    <t>Person/ Month</t>
  </si>
  <si>
    <t>Stationery and office supplies</t>
  </si>
  <si>
    <t> Month /   Day</t>
  </si>
  <si>
    <t>IT maintenance</t>
  </si>
  <si>
    <t> Annually </t>
  </si>
  <si>
    <t>Vehicle  maintenance including Oil and Filter change and minor maintenance</t>
  </si>
  <si>
    <t> Per vehicle/ Quarter</t>
  </si>
  <si>
    <t>Refreshment SRs daily meetings and guests</t>
  </si>
  <si>
    <t>Per Month</t>
  </si>
  <si>
    <t>Supply of different consumables (electrical connections, cleaning materials) and cost of uploading and downloading</t>
  </si>
  <si>
    <t>Printing</t>
  </si>
  <si>
    <t>Printing - Policy Documents</t>
  </si>
  <si>
    <t>Cost/Unit</t>
  </si>
  <si>
    <t>Printing - Training Manuals/Modules</t>
  </si>
  <si>
    <t>Printing - Educational materials</t>
  </si>
  <si>
    <t>Printing - IEC materials (posters)</t>
  </si>
  <si>
    <t>Printing - Reports</t>
  </si>
  <si>
    <t>Printing - Forms, etc</t>
  </si>
  <si>
    <t>Printing - Pamphlets</t>
  </si>
  <si>
    <t>Printing - Treatment Guidelines</t>
  </si>
  <si>
    <t>Unit costs - International Consultants</t>
  </si>
  <si>
    <t>DSA for international consultant - Khartoum, used UN rate (July 2017)</t>
  </si>
  <si>
    <t>Consultancy fee for international consultant</t>
  </si>
  <si>
    <t>Air tickets for international consultants/Regional</t>
  </si>
  <si>
    <t>Air tickets for international consultants</t>
  </si>
  <si>
    <t>Per Quarter</t>
  </si>
  <si>
    <t>Month/   Day</t>
  </si>
  <si>
    <t>Cost training in Khartoum with resident participants</t>
  </si>
  <si>
    <t>Unit Rate</t>
  </si>
  <si>
    <t>Total per training</t>
  </si>
  <si>
    <t>Total per participant</t>
  </si>
  <si>
    <t>Sub-total</t>
  </si>
  <si>
    <t>Unit Cost (US$)</t>
  </si>
  <si>
    <t>Unit Cost 2 (US$)</t>
  </si>
  <si>
    <t># of units 2</t>
  </si>
  <si>
    <t>Visa Costs</t>
  </si>
  <si>
    <t>Person/course</t>
  </si>
  <si>
    <t>DSA for UK</t>
  </si>
  <si>
    <t>Flight Sudan-UK</t>
  </si>
  <si>
    <t>DSA for US</t>
  </si>
  <si>
    <t>Flight Sudan-US</t>
  </si>
  <si>
    <t>Middle Managers Course US**</t>
  </si>
  <si>
    <t>**Leadership Strategies for Evolving Health Care Executives: https://www.hsph.harvard.edu/ecpe/programs/leadership-strategies-for-evolving-health-care-executives/</t>
  </si>
  <si>
    <t>*Essentails of Leadership: https://www.london.edu/programmes/executive-education/topic/leadership/essentials-of-leadership?gclid=EAIaIQobChMIjpDGz-m11gIVy7_tCh3tcQaUEAAYBCAAEgJuTvD_BwE#.WcN6Vkx7FmC</t>
  </si>
  <si>
    <t>Long-Term Training Programmes</t>
  </si>
  <si>
    <t>Senior Course Leadership UK*</t>
  </si>
  <si>
    <t>M&amp;E Course South Africa***</t>
  </si>
  <si>
    <t>Flight Sudan-Cape Town</t>
  </si>
  <si>
    <t>DSA for SA</t>
  </si>
  <si>
    <t xml:space="preserve">***University of Stellenbosch: http://splshortcourses.co.za/available-courses/advertised-short-courses-2017/course-schedule </t>
  </si>
  <si>
    <t>TOTAL BUDGET</t>
  </si>
  <si>
    <t>eVIN Phase One in Sudan: Implementation Budget + Full Procurement</t>
  </si>
  <si>
    <t>Unit</t>
  </si>
  <si>
    <t>Unit Cost ($)</t>
  </si>
  <si>
    <t>No of Units</t>
  </si>
  <si>
    <t>Frequency</t>
  </si>
  <si>
    <t>Total USD</t>
  </si>
  <si>
    <t>Remarks</t>
  </si>
  <si>
    <t>Assumptions</t>
  </si>
  <si>
    <t>UNDP Costs in Sudan</t>
  </si>
  <si>
    <t xml:space="preserve">Phase One: 150 Health Facilities and 5 Localities. </t>
  </si>
  <si>
    <t>Capacity Development</t>
  </si>
  <si>
    <t xml:space="preserve">Next Phases starting in 2018 will be for a total of 3,000 Health Facilities and 186 Localities. 
The procurement of phones, IT, and other resources for 3,000 Facilities and 186 Localities 18 States 10 Central +10 UNFPA (total 3,242) will be carried out during Q4 2017. </t>
  </si>
  <si>
    <t>Baseline Pre-assessment survey</t>
  </si>
  <si>
    <r>
      <rPr>
        <u/>
        <sz val="10"/>
        <color theme="1"/>
        <rFont val="Calibri"/>
        <family val="2"/>
        <scheme val="minor"/>
      </rPr>
      <t>One Time Cost</t>
    </r>
    <r>
      <rPr>
        <sz val="10"/>
        <color theme="1"/>
        <rFont val="Calibri"/>
        <family val="2"/>
        <scheme val="minor"/>
      </rPr>
      <t xml:space="preserve">
Includes the cost of hiring the survey agency to carry out detailed field assessment survey for each of the 150 pilot Health Facilities</t>
    </r>
  </si>
  <si>
    <t>Base line survey to identity current, infrastructure, staffing, level of IT and mobile use, stock registers and storage, and HIV/TB/Malaria support and medicines of each Facility
Local Consultants medium level complexity. Travel to, visit, assess and record one Health Facility a day.</t>
  </si>
  <si>
    <t xml:space="preserve">Hand Held GPS Coordination Device </t>
  </si>
  <si>
    <r>
      <rPr>
        <u/>
        <sz val="10"/>
        <color theme="1"/>
        <rFont val="Calibri"/>
        <family val="2"/>
        <scheme val="minor"/>
      </rPr>
      <t>One Time Cost</t>
    </r>
    <r>
      <rPr>
        <sz val="10"/>
        <color theme="1"/>
        <rFont val="Calibri"/>
        <family val="2"/>
        <scheme val="minor"/>
      </rPr>
      <t xml:space="preserve">
For mapping Health Facilities and other relevant storage / distribution / campaigns  to enable Geo-Data to be accurately collected, recorded and up-dated. One GPS for each Locality.</t>
    </r>
  </si>
  <si>
    <t>For Phase one 5 GPS devices will be deployed. 
During the full roll out to 100 Localities a total of 100 handheld devices will be required.</t>
  </si>
  <si>
    <t>To develop training manuals, guidelines, audio-visual material.</t>
  </si>
  <si>
    <r>
      <rPr>
        <u/>
        <sz val="10"/>
        <color theme="1"/>
        <rFont val="Calibri"/>
        <family val="2"/>
        <scheme val="minor"/>
      </rPr>
      <t>One Time Cost</t>
    </r>
    <r>
      <rPr>
        <sz val="10"/>
        <color theme="1"/>
        <rFont val="Calibri"/>
        <family val="2"/>
        <scheme val="minor"/>
      </rPr>
      <t xml:space="preserve">
Includes cost of developing, printing and distributing eVIN job-aids and training manuals</t>
    </r>
  </si>
  <si>
    <t xml:space="preserve">The existing Training Manuals, Guidelines and Audio visuals from eVIN will be edited for use in a Sudanese context to significantly reduce costs and time. 
The cost is to complete this for the first phase of 150 Facilities. Further minor edits / revisions will be needed following the first phase, so future development costs will be relatively low. </t>
  </si>
  <si>
    <t xml:space="preserve">Inventory stock registers </t>
  </si>
  <si>
    <r>
      <rPr>
        <u/>
        <sz val="10"/>
        <color theme="1"/>
        <rFont val="Calibri"/>
        <family val="2"/>
        <scheme val="minor"/>
      </rPr>
      <t>One Time Cost</t>
    </r>
    <r>
      <rPr>
        <sz val="10"/>
        <color theme="1"/>
        <rFont val="Calibri"/>
        <family val="2"/>
        <scheme val="minor"/>
      </rPr>
      <t xml:space="preserve">
Includes cost of developing, printing and distributing 2 stock registers in each of the 150 centres @ $ 4 initially, as well as sufficient to go to scale following phase one. </t>
    </r>
  </si>
  <si>
    <t>Hard Copy Inventory Stock Registers need to be available for the first phase of 150 facilities to ensure there is a reliable paper based system in place which can then be digitized. 
To prepare for the scale up to 3,000 Health Facilities Hard Copy Inventory Stock Registers can be procured during 2017. It is assumed that two stock registers per Facility will be required.</t>
  </si>
  <si>
    <t>Mobile Phones</t>
  </si>
  <si>
    <t>Mobile Phones for Health Facility, Locality, State Level and Central Level.</t>
  </si>
  <si>
    <r>
      <rPr>
        <u/>
        <sz val="10"/>
        <color theme="1"/>
        <rFont val="Calibri"/>
        <family val="2"/>
        <scheme val="minor"/>
      </rPr>
      <t>One Time Cost</t>
    </r>
    <r>
      <rPr>
        <sz val="10"/>
        <color theme="1"/>
        <rFont val="Calibri"/>
        <family val="2"/>
        <scheme val="minor"/>
      </rPr>
      <t xml:space="preserve">
For the Phase one 150 centres plus national and locality  staff.
Total for scale up to 3,000 facilities and 186 Localities + 18 States(x2), Central 10 + UNFPA 10 = 3,242</t>
    </r>
  </si>
  <si>
    <t>Specifications Entry Level Smart Phone; memory 4 GBs; Main Display 4.3 inches; Battery Capacity 1850 mAh; Camera Resolution 5.0MP; CPU speed 1.2 GHz Dual core Processor</t>
  </si>
  <si>
    <t>SIM Cards for Mobile Phones (Data and Voice) for Locality Managers</t>
  </si>
  <si>
    <r>
      <rPr>
        <u/>
        <sz val="10"/>
        <color theme="1"/>
        <rFont val="Calibri"/>
        <family val="2"/>
        <scheme val="minor"/>
      </rPr>
      <t>Recurring cost every 12 months</t>
    </r>
    <r>
      <rPr>
        <sz val="10"/>
        <color theme="1"/>
        <rFont val="Calibri"/>
        <family val="2"/>
        <scheme val="minor"/>
      </rPr>
      <t xml:space="preserve">
Monthly data and voice package </t>
    </r>
  </si>
  <si>
    <t>Phase one Data and Voice SIMS for Locality Managers, state level and central level = 12.
Scaling up Data and Voice SIMS for Locality Managers, state level and central level = 230</t>
  </si>
  <si>
    <t>Sim Cards for Mobile Phones (Data SIM only)</t>
  </si>
  <si>
    <r>
      <rPr>
        <u/>
        <sz val="10"/>
        <color theme="1"/>
        <rFont val="Calibri"/>
        <family val="2"/>
        <scheme val="minor"/>
      </rPr>
      <t>Recurring cost every 12 months</t>
    </r>
    <r>
      <rPr>
        <sz val="10"/>
        <color theme="1"/>
        <rFont val="Calibri"/>
        <family val="2"/>
        <scheme val="minor"/>
      </rPr>
      <t xml:space="preserve">
Monthly data package </t>
    </r>
  </si>
  <si>
    <t>Phase one Data SIMS only for 150 Health Facilities.
Scaling up Data only SIMS for 2850 Health Facilities.</t>
  </si>
  <si>
    <t>IT infrastructure for Field level staff</t>
  </si>
  <si>
    <t>Laptops</t>
  </si>
  <si>
    <r>
      <rPr>
        <u/>
        <sz val="10"/>
        <color theme="1"/>
        <rFont val="Calibri"/>
        <family val="2"/>
        <scheme val="minor"/>
      </rPr>
      <t>One Time Cost</t>
    </r>
    <r>
      <rPr>
        <sz val="10"/>
        <color theme="1"/>
        <rFont val="Calibri"/>
        <family val="2"/>
        <scheme val="minor"/>
      </rPr>
      <t xml:space="preserve">
For staff at national and</t>
    </r>
    <r>
      <rPr>
        <sz val="10"/>
        <rFont val="Calibri"/>
        <family val="2"/>
        <scheme val="minor"/>
      </rPr>
      <t xml:space="preserve"> State</t>
    </r>
    <r>
      <rPr>
        <sz val="10"/>
        <color theme="1"/>
        <rFont val="Calibri"/>
        <family val="2"/>
        <scheme val="minor"/>
      </rPr>
      <t xml:space="preserve"> level</t>
    </r>
  </si>
  <si>
    <t>Laptops 18 states + 10 National level.
15.6 inch Lap Top; Windows 10;
Equivalent of Intel® Core™ i5-7200U Processor;
RAM: 8 GB / Storage: 1 TB HDD; Full HD display</t>
  </si>
  <si>
    <t>Monthly Charges for Internet connectivity</t>
  </si>
  <si>
    <r>
      <rPr>
        <u/>
        <sz val="10"/>
        <color theme="1"/>
        <rFont val="Calibri"/>
        <family val="2"/>
        <scheme val="minor"/>
      </rPr>
      <t>Recurring Cost</t>
    </r>
    <r>
      <rPr>
        <sz val="10"/>
        <color theme="1"/>
        <rFont val="Calibri"/>
        <family val="2"/>
        <scheme val="minor"/>
      </rPr>
      <t xml:space="preserve">
Monthly internet data costs for broadband or USB dongles for each laptop</t>
    </r>
  </si>
  <si>
    <t>AMC/ Warranty/Repair</t>
  </si>
  <si>
    <r>
      <rPr>
        <u/>
        <sz val="10"/>
        <color theme="1"/>
        <rFont val="Calibri"/>
        <family val="2"/>
        <scheme val="minor"/>
      </rPr>
      <t>Recurring Cost</t>
    </r>
    <r>
      <rPr>
        <sz val="10"/>
        <color theme="1"/>
        <rFont val="Calibri"/>
        <family val="2"/>
        <scheme val="minor"/>
      </rPr>
      <t xml:space="preserve">
For the laptops</t>
    </r>
  </si>
  <si>
    <t>Full HD 24" LED Monitor</t>
  </si>
  <si>
    <t>LED Monitors to display dashboards and Data.</t>
  </si>
  <si>
    <t>Full HD 24" LED Monitor to display dashboards and Data at State (x18) and central Level (x4) = 22.
Specification; Full HD 1920 x 1080p; Input: HDMI &amp; VGA; Response time: 7 ms; Built-in speakers.</t>
  </si>
  <si>
    <t>Training workshops</t>
  </si>
  <si>
    <t xml:space="preserve">National ToT </t>
  </si>
  <si>
    <t>The training will be done by the India CO team. For detailed assumptions see trainings worksheet</t>
  </si>
  <si>
    <t xml:space="preserve">• Training National level: # of participant 10 Eng.
• National level: 50 participants (2 from each state 36+ 14 = 50 participants) in 2 training. Duration 10 working days.
• Training at state level: 18*25= 450 participants. 18 workshop each one at each state: 5 days.
• on job training using the 25 participant per each state. 
• go-live support: IT team to support facilitators.18 IT Engs.
</t>
  </si>
  <si>
    <t>Locality Level Training</t>
  </si>
  <si>
    <t>Certificate for participants</t>
  </si>
  <si>
    <t xml:space="preserve">Human Resources in Sudan </t>
  </si>
  <si>
    <t>National  Staff</t>
  </si>
  <si>
    <t xml:space="preserve">TBD </t>
  </si>
  <si>
    <t>Salary for national staff (1 National Manager – Program; 1 National Manager - Data Analytics; 1 National Manager – IT; 5 Locality Manager) not budgeted</t>
  </si>
  <si>
    <t>Travel for National Staff</t>
  </si>
  <si>
    <t>includes transportation and per diem costs for 3 national staff for 10 travel days in a month for 6 months</t>
  </si>
  <si>
    <t xml:space="preserve">Travel costs @ $34 pp + DSA Non-Resident @ $33pp. </t>
  </si>
  <si>
    <t>Travel of Locality Managers</t>
  </si>
  <si>
    <t>Monthly travel budget for 6 months for local travel to health centres within the locality</t>
  </si>
  <si>
    <t xml:space="preserve">Travel costs @ $10 pp + DSA Non-Resident @ $33pp. </t>
  </si>
  <si>
    <t>Miscellaneous Costs</t>
  </si>
  <si>
    <t>Sundry unplanned expenditure</t>
  </si>
  <si>
    <t>India CO cost - Centre for eVIN Excellence</t>
  </si>
  <si>
    <t>Software - Logistimo</t>
  </si>
  <si>
    <t>Software - Development, Customization  and Maintenance</t>
  </si>
  <si>
    <t>Customization and configuration of existing eVIN Software to meet the Sudan requirements.</t>
  </si>
  <si>
    <t xml:space="preserve">Server for data hosting </t>
  </si>
  <si>
    <t>Server for Cloud Hosting of Data</t>
  </si>
  <si>
    <t>UNDP India CO Technical Assistance</t>
  </si>
  <si>
    <t>Staff salary</t>
  </si>
  <si>
    <t xml:space="preserve">One staff coming  on a rotational basis </t>
  </si>
  <si>
    <t>India Team - costs covered support to Phase 1 only</t>
  </si>
  <si>
    <t xml:space="preserve">Travel - International </t>
  </si>
  <si>
    <t>At least 3 staff come on a rotational basis over a period of 3 month</t>
  </si>
  <si>
    <t>Phase One only.</t>
  </si>
  <si>
    <t>Travel - Local</t>
  </si>
  <si>
    <t>Per Diem</t>
  </si>
  <si>
    <t>Per diem rate as per UN standard for Sudan can be used</t>
  </si>
  <si>
    <t>Phase One only. Per diem rate as per UN Standard DSA Rate of $165.00 used</t>
  </si>
  <si>
    <t>Operational support costs for CO</t>
  </si>
  <si>
    <t>Total Phase One Cost including procurement for 3,000 Facilities scale up</t>
  </si>
  <si>
    <t>Budget Summary</t>
  </si>
  <si>
    <t>Total</t>
  </si>
  <si>
    <t>Input description</t>
  </si>
  <si>
    <t>Unit cost</t>
  </si>
  <si>
    <t>Quant/# of people</t>
  </si>
  <si>
    <t xml:space="preserve">  No. of days </t>
  </si>
  <si>
    <t xml:space="preserve"> Frequency </t>
  </si>
  <si>
    <t xml:space="preserve"> Total Cost </t>
  </si>
  <si>
    <t>• Training National level: # of participant 10 Eng.</t>
  </si>
  <si>
    <t>DSA for resident facilitators/supervisors - Khartoum</t>
  </si>
  <si>
    <t>Transportation in Khartoum</t>
  </si>
  <si>
    <t>Training Material/Stationary</t>
  </si>
  <si>
    <t>Refreshments and meals</t>
  </si>
  <si>
    <t>Hall Rent (in Khartoum)</t>
  </si>
  <si>
    <t>• National level: 50 participants (2 from each state 36+ 14 = 50 participants) in 2 training. Duration 10 working days.</t>
  </si>
  <si>
    <t>Resident Participant or facillator DSA - Elsewhere &amp; Khartoum</t>
  </si>
  <si>
    <t>Travel cost (Bus tickets)</t>
  </si>
  <si>
    <r>
      <rPr>
        <b/>
        <sz val="14"/>
        <color theme="1"/>
        <rFont val="Calibri"/>
        <family val="2"/>
        <scheme val="minor"/>
      </rPr>
      <t>Introduction</t>
    </r>
    <r>
      <rPr>
        <sz val="14"/>
        <color theme="1"/>
        <rFont val="Calibri"/>
        <family val="2"/>
        <scheme val="minor"/>
      </rPr>
      <t xml:space="preserve">
</t>
    </r>
  </si>
  <si>
    <t>US$</t>
  </si>
  <si>
    <t>UNDP and the Sudan Federal Ministry of Health (FMOH) have been making strategic progress in the sustainable transition of Global Fund management and implementation to national entities, through supporting on-going capacity development activities with national entities. 
A Capacity Development Programme has been on-going since 2011 working initially with the national supply chain management systems (CMS). In 2014 a comprehensive Capacity Development plan was developed to strengthen the national programmes of the FMOH and Global Fund grant related functions and to integrate them into national structures and systems for health. 
In 2015 there were changes to the capacity needs in national partners resulting from transformations in the institutional arrangements, structures and systems, when the three vertical programmes managing the Global Fund grants (the Sudan National AIDS Programme (SNAP); the National Tuberculosis Program (NTP); and the National Malaria Control Programme (NMCP)) were replaced by an ‘integrated model’ within the Directorate of Communicable and Non-Communicable Diseases (DCNCD). Based on increasing capacity within the Federal MOH, the Global Fund nominated the Directorate General of International Health and Planning (DGIHP) as a new PR for the Health Systems Strengthening grant in 2015, and the DCNCD became the Sub Recipient (SR) for the Malaria, TB and HIV grants. 
The most recent Capacity Development Plan which aimed to support the new implementation arrangements (2016-2017) started in January 2016 with the aim of enhancing national implementers' capacity in their role as PR for the HSS grant and as Sub Recipients; and included activities to strengthen their ability to act as a PR and to enable transition when circumstances permitted.
As of 2016 it has been agreed by the Global Fund that the Malaria grant will transition to the FMOH from January 2018 with the TB grant transitioning as of 1 January 2019 and HIV from 2021.</t>
  </si>
  <si>
    <t>Areas for focus in the Transition Plan include some essential activities which are required in the early stages of transition. This includes:
1. Supporting FMOH in developing a financial internal control framework.
2. The development of expenditure tracking tools.
3. Joint planning and review meetings for grants preparing to transition and joint preparation of PU-DRs.
4. Process monitoring tools and training. 
5. Consolidated manual on malaria implementation for all 3 implementing Directorates. 
Outside of these the plan focuses on (but is not limited to):
1. Finance: Support to systems strengthening of the PR, implementing directorates and SRs to ensure strong financial management given the increase in funding.
2. Procurement: Support throughout the three years to NMSF and FMOH to ensure all procurement activities fully transition by 2020.
3. Supply Chain: Developing eLMIS for the last mile – better data and less stock-outs/wastage.
4. M&amp;E: Coordination/integration of currently fragmented M&amp;E functions within the key implementer DCNCD; data analysis skills and reporting etc.
5. HMIS: Further configuration of the HMIS and on-going support to the DHIS2 programme.
6. PR Management: PR-SR MOUs or other mechanisms – processes to manage (verify/account for) the funds when implemented by other MOH directorates; Develop accountability mechanisms for state to federal, and feedback mechanisms for federal to state; Staff retention plan; etc.</t>
  </si>
  <si>
    <t>Total Full Implementation</t>
  </si>
  <si>
    <t>Financial Management, including Asset Management</t>
  </si>
  <si>
    <t>Evaluation of transition plan mid-term to identify the achievements and results as well as the challenges and lessons learned, together with the identification of any future support needed.    </t>
  </si>
  <si>
    <t>Started: TOR developed for evaluation.
Advanced: Draft report shared with committee.
Complete: Joint Review makes recommendations for outstanding activities to support achievement of the milestones.</t>
  </si>
  <si>
    <t>Evaluate the transition plan mid-term prior to transition of the TB and HIV grants, to assess achievement of the key milestones.</t>
  </si>
  <si>
    <t>Final Review of full transition process for to identify the achievements and results as well as the challenges and lessons learned, together the identification of any future support needed.    </t>
  </si>
  <si>
    <t>Final Review to assess achievement of the key milestones.</t>
  </si>
  <si>
    <t>New PMU staff will require orientation on the grants and GF requirements.</t>
  </si>
  <si>
    <t>Year 1</t>
  </si>
  <si>
    <t>Year 2</t>
  </si>
  <si>
    <t>Joint PU-DR development of the transitioning grants taken place for one year.</t>
  </si>
  <si>
    <t>Joint programming taken place for 6 months.</t>
  </si>
  <si>
    <t>CSO CD Plan.</t>
  </si>
  <si>
    <t>All disease National Strategic Plans are in place to support the next funding application.</t>
  </si>
  <si>
    <t>Transition Support Activities</t>
  </si>
  <si>
    <t xml:space="preserve">Joint programme planning and review meetings taken place every quarter with discussions held on managing all risks.
</t>
  </si>
  <si>
    <t>Final Review report complete and shared with the CCM an the GF.</t>
  </si>
  <si>
    <t>Financial systems are in place to support full programme implementation, with strong measurable controls and tracking tools; with the ability to generate accurate financial information, and able to support the increase in funds and transactions.</t>
  </si>
  <si>
    <t>Asset management guidelines consolidated within the Operations Manual.
Training in asset management carried out.
Asset register complete.</t>
  </si>
  <si>
    <t>Extension of Costed National Strategic Plan for TB and Operational M&amp;E Plan.</t>
  </si>
  <si>
    <t>Carry out a CSO PR CD Assessment and develop a costed plan with clear indicators.</t>
  </si>
  <si>
    <t>Started: CSO CD Assessment Tool developed, based on country needs and GF PR requirements.
Advanced: CD Plan developed and approved by the GF.
Complete: CD activities implemented and CSO PR ready for GF LFA PR review.</t>
  </si>
  <si>
    <t>IT training for state finance staff</t>
  </si>
  <si>
    <t>The Operations Manual details how the states are held accountable for activities being implemented and how the federal level feeds back to the states.</t>
  </si>
  <si>
    <t>Unit Rate US$ Average</t>
  </si>
  <si>
    <t>Started: TOR developed for a national and international consultant to support the process.
Advanced: Workshop with all state representatives complete.
Completed: Findings consolidated and recommendations / CD Plan developed.</t>
  </si>
  <si>
    <t>Year 3</t>
  </si>
  <si>
    <t>Document endorsed.</t>
  </si>
  <si>
    <t>Coordination mechanism agreed upon and documented.</t>
  </si>
  <si>
    <t xml:space="preserve">Discuss, agree and document coordination mechanisms between the two PRs to feed into the national HIV response. </t>
  </si>
  <si>
    <t>Q1</t>
  </si>
  <si>
    <t>Q2</t>
  </si>
  <si>
    <t>Q3</t>
  </si>
  <si>
    <t>Q4</t>
  </si>
  <si>
    <t>X</t>
  </si>
  <si>
    <t>Strengthened management competencies, to enable strong grant management and active oversight.</t>
  </si>
  <si>
    <t>Implementation of the CSO PR CD Plan.</t>
  </si>
  <si>
    <t>Implementation of the State CD Plan.</t>
  </si>
  <si>
    <t>State capacity is developed.</t>
  </si>
  <si>
    <t>CSO capacity is developed.</t>
  </si>
  <si>
    <t>LFA new PR Assessment.</t>
  </si>
  <si>
    <t>Quality and timeliness of reports.</t>
  </si>
  <si>
    <t>M&amp;E Staff trained.</t>
  </si>
  <si>
    <t>1. Updated monthly reporting forms.
2. Lab / Pharmacy registers.
3. Documented coordination mechanisms.
4. TWG meeting quarterly.
5. DHIS2 providing all data for PU-DRs.</t>
  </si>
  <si>
    <t>Revised SOPs and tools.</t>
  </si>
  <si>
    <t>Asset management guidelines endorsed.
Training in asset management and full inventory check as per the guidelines.
The development of an up-to-date GF asset register.</t>
  </si>
  <si>
    <t>Started: Guidelines in asset management endorsed.
Advanced: Training completed and all assets documented.
Completed: Assets verified after one year.</t>
  </si>
  <si>
    <t>Routine supervisory plans are implemented at all levels of the supply chain  to ensure application of GDP.</t>
  </si>
  <si>
    <t>Good Distribution Practices (GDP) systems, guidelines are in place, being utilized, with adequate supervision by trained staff at the national and at the peripheral level (including all localities and facilities) and in compliance with the relevant SOPs, resulting in a significant decrease in the numbers of stock outs and/or overstocks.</t>
  </si>
  <si>
    <t>Dedicated staff are in place to drive and support the process.</t>
  </si>
  <si>
    <t>Develop TORs and recruit support staff.</t>
  </si>
  <si>
    <t>Logistic Management Information System data is reliable from national level up to the  last mile and can be used to inform distribution plans and  quantification at central level.</t>
  </si>
  <si>
    <t>Orientation for all new PMU staff in GF core functions ( Programme Management, FM, M&amp;E and PSM).</t>
  </si>
  <si>
    <t xml:space="preserve">TRANSITION &amp; SYSTEMS DEVELOPMENT PLAN
</t>
  </si>
  <si>
    <t xml:space="preserve">Before Transition can take place the Global Fund will need to carry out its own PR Capacity Assessment to review capacity and manage risk: https://www.theglobalfund.org/media/6471/lfa_simplifiedcapacityassessmenttoolreport_template_en.xlsx?u=637066545830000000 </t>
  </si>
  <si>
    <t>PR Assessment Report.</t>
  </si>
  <si>
    <t>Started: Organogram revised and any new TORs developed
Advanced: Positions advertised
Completed: All positions filled and contracts issued</t>
  </si>
  <si>
    <t>Accountability mechanisms for implementation at the state level clear and agreed along with feedback mechanisms.</t>
  </si>
  <si>
    <t>Translate all Transition documents.</t>
  </si>
  <si>
    <t>Started: LFA dates for PR assessment agreed.
Advanced: Draft CAT report from LFA shared with all key stakeholders.
Complete: GF approval on transition.</t>
  </si>
  <si>
    <t>There is a need to translate the Transition Plan to ensure it is available to all relevant stakeholders.</t>
  </si>
  <si>
    <t>Carry out the PR assessment to confirm transition readiness.</t>
  </si>
  <si>
    <t>Finalise scope of work/TOR for the team.
Appoint members to the team.
Hold Quarterly review meetings.
Feedback key information to the CCM meetings.</t>
  </si>
  <si>
    <t>The complete PMU needs to be in place, with clear connecting lines of communication, accountability and feedback to and from the implementing entities.</t>
  </si>
  <si>
    <t>Capacity at the state/implementation level is known and recommendations or capacity development plan for the states is in place.</t>
  </si>
  <si>
    <t xml:space="preserve">All operations and implementation manuals in place, based on national and Global Fund requirements and capacities required by PRs, endorsed by the PR and 100% of staff trained.
</t>
  </si>
  <si>
    <t xml:space="preserve">Final implementation arrangements for transitioning grants agreed and set up  to ensure continuation of activities.
</t>
  </si>
  <si>
    <t>Capacity for forecasting and quantification is strengthened and institutionalized through national Technical Working Groups or other entities.</t>
  </si>
  <si>
    <t>The PR has 100% of the required systems and staff in place to act as the lead on procurement and storage.</t>
  </si>
  <si>
    <t>The national HMIS and DHIS2 system is fully configured for the all grants being transitioned  and has produced accurate programmatic data for one year.</t>
  </si>
  <si>
    <t>All staff within the PMU and other implementing entities have the required M&amp;E skills to support the implementation, analysis and reporting on GF grants.</t>
  </si>
  <si>
    <t>All costed disease National Strategic Plans, with supporting M&amp;E Plans are in place.</t>
  </si>
  <si>
    <r>
      <rPr>
        <b/>
        <u/>
        <sz val="14"/>
        <color theme="1"/>
        <rFont val="Calibri"/>
        <family val="2"/>
        <scheme val="minor"/>
      </rPr>
      <t>Introduction</t>
    </r>
    <r>
      <rPr>
        <sz val="14"/>
        <color theme="1"/>
        <rFont val="Calibri"/>
        <family val="2"/>
        <scheme val="minor"/>
      </rPr>
      <t xml:space="preserve">
</t>
    </r>
  </si>
  <si>
    <t>The sustainable handover, transfer or ‘transition’ of the Principal Recipient (PR) role from UNDP to national entities can be one of the results of the capacity development process in countries that have a favourable environment. Capacity development activities are given top priority in all countries where UNDP serves as PR, to strengthen capacity of national entities with the aim that one or more of these national entities are eventually ready and capable to take over grant implementation.  As part of this capacity development support for prospective PRs, UNDP assists in defining plans to transition or transfer the PR role from UNDP to the prospective PR(s) when the circumstances permit.</t>
  </si>
  <si>
    <t>Transition &amp; Systems Development Planning Tool</t>
  </si>
  <si>
    <t>Milestone No</t>
  </si>
  <si>
    <t>The PMU for managing the Global Fund grants needs to be staffed completely, crucially as the first pillar in the transition roadmap to support and manage the transition process in conjunction with UNDP.  
The PMU organogram needs to incorporate the programmatic and functional expertise to manage the increase in funding and reporting requirements for new Global Fund grants, and have these in place before the final handover.</t>
  </si>
  <si>
    <t>PMU fully staffed.
Organogram reviewed and all supporting TORs/job descriptions for any new positions developed with timelines for recruitment.</t>
  </si>
  <si>
    <t>Example: No cost activity</t>
  </si>
  <si>
    <t>Example: International consultant x 20 days; 
10 days in-country</t>
  </si>
  <si>
    <r>
      <t xml:space="preserve">Outcomes
</t>
    </r>
    <r>
      <rPr>
        <b/>
        <i/>
        <sz val="14"/>
        <rFont val="Calibri"/>
        <family val="2"/>
        <scheme val="minor"/>
      </rPr>
      <t>List clear outcomes for each activity</t>
    </r>
  </si>
  <si>
    <r>
      <t xml:space="preserve">Transition Activities
</t>
    </r>
    <r>
      <rPr>
        <b/>
        <i/>
        <sz val="14"/>
        <rFont val="Calibri"/>
        <family val="2"/>
        <scheme val="minor"/>
      </rPr>
      <t>List all activities required to improve systems and enable transition. There may be more than one activity.</t>
    </r>
  </si>
  <si>
    <t>Staff turnover and retention are a big issue particularly at the middle management and top management levels. This has been a key factor in maintaining full staffing within the MOH. There is a need for an HR Policy which addresses retention of staff, looking at both financial and non-financial incentives. There is a need to develop the strategy and ensure that it is focusing on retention at all levels - federal, state and facility level.</t>
  </si>
  <si>
    <t>Develop a Human Resources Retention Strategy.</t>
  </si>
  <si>
    <t>Retention Strategy complete and endorsed.</t>
  </si>
  <si>
    <t>Started: TORs developed for technical support / consultant.
Advanced: Consultant developed draft Retention Strategy.
Completed: Strategy endorsed and implemented.</t>
  </si>
  <si>
    <t>A team to 
1. Amend generic capacity development tools to suit the country context.
2. Translate tools.
3. Carry out the assessment in a workshop format.
4. Consolidate the findings from states and develop recommendations / CD Plan for capacity development in the states.</t>
  </si>
  <si>
    <t>The assessment of capacity at the state level should also focus on mapping responsibilities, and should include accountability at the state level: How are states held accountable for implementation and to whom; and what are the mechanisms for feedback from the national to the State level.</t>
  </si>
  <si>
    <t>Operations manual developed.
All staff trained in GF processes.</t>
  </si>
  <si>
    <t>Review and revise the Operation Manual based on GF processes.
Carry out staff training on GF processes and requirements.</t>
  </si>
  <si>
    <t>Planning and review meetings should include CSOs when appropriate to ensure relevance of activities through multi stakeholder involvement.</t>
  </si>
  <si>
    <t>Develop plans allocating activities under the transitioning grant(s) for carrying out joint programming for the last 6 months of the grants</t>
  </si>
  <si>
    <t>Two PU-DRs been developed and submitted jointly.</t>
  </si>
  <si>
    <t>All PR(s) identified.</t>
  </si>
  <si>
    <t>The identified CSO PR may have some capacity development requirements to ensure smooth transition of activities from UNDP to the CSO PR. A capacity development assessment will need to be carried out with the agreed prospective PR and a plan developed and implemented.</t>
  </si>
  <si>
    <t>If there is a dual-PR scenario agreed on (i.e. MOH and CSO groups both acting as PRs for HIV) in order to manage the grant well and the national HIV programme, there needs to be a discussion and agreement on how the MOH PR and the CSO PR will coordinate, manage information, refer and where necessary link activities.</t>
  </si>
  <si>
    <t>Develop systems for contracting, managing and supporting CSOs as SRs.</t>
  </si>
  <si>
    <t>Documented systems for contracting, managing and supporting CSO groups.</t>
  </si>
  <si>
    <t>Started: Systems agreed and documented.
Advanced: All staff aware of systems.
Complete: Systems have been tested by contracting 1 SR and transferring funds.</t>
  </si>
  <si>
    <t>Full set of Transition documents.</t>
  </si>
  <si>
    <t>Documents reviewed for accuracy.
Shared with all country stakeholders.</t>
  </si>
  <si>
    <t>There is a need for dedicated staff to drive and support the transition process. It is suggested that a UN Volunteer with experience of capacity development is recruited, with support from a national counterpart.</t>
  </si>
  <si>
    <t>Completed: Staff contracted.</t>
  </si>
  <si>
    <t>The new HIV NSP, with a results framework (but not a full M&amp;E Plan) has been developed and is in the final review stages. This will be valid for the next funding cycle. 
The new TB NSP will need to be extended.</t>
  </si>
  <si>
    <t>Started: Working group set up to revise NSPs.
Advanced: Draft shared with relevant stakeholders.
Complete: Strategic Plans are endorsed by the MOH and costed.</t>
  </si>
  <si>
    <t>Confirm the organogram for the MOH PR PMU to manage all four GF grants. 
Define job description and staff requirements for each position aligned to national and Global Fund requirements.</t>
  </si>
  <si>
    <t>Started: Accountability mechanisms for activities at the state level clarified and agreed along with feedback mechanisms.
Advanced: Revised Operations Manual showing the above.
Complete: MOH have endorsed the revised manual and all state staff have been trained in best practice</t>
  </si>
  <si>
    <t xml:space="preserve">To support the continued scale up in MOH leadership of grants, strong management is required to support implementation and provide oversight. </t>
  </si>
  <si>
    <t>Carry out leadership development for senior level managers in MOH to ensure continuous professional development.</t>
  </si>
  <si>
    <t>Carry out leadership development for mid-level managers in MOH to ensure continuous professional development.</t>
  </si>
  <si>
    <t>Started: Options for data storage systems researched.
Advanced: Data storage systems agreed on by MOH.
Completed: All Financial data to date has been backed up initially.</t>
  </si>
  <si>
    <t>1. Monthly reporting forms being submitted to MOH HIS.
2. Registers complete and reviewed during supportive supervision visits.
3. Coordination mechanism being implemented.
4. Meeting minutes.
5. PU-DRs contain complete and accurate data.</t>
  </si>
  <si>
    <t>Started: TOR developed for final review.
Advanced: Draft report shared with all key stakeholders.
Complete: Report endorsed by MOH, CCM and the GF.</t>
  </si>
  <si>
    <t>The PMU needs to develop SOPs and Tools for the M&amp;E Function.</t>
  </si>
  <si>
    <t>Develop / review SOPs and Tools for the M&amp;E Functions.</t>
  </si>
  <si>
    <t>Started: Revised SOPs and tools.
Completed: All staff trained in SOPs and tools.</t>
  </si>
  <si>
    <t>To improve M&amp;E capacities and promote data use for planning and decision making, there is a need to train a cadre of M&amp;E Staff drawn from MOH’s Health Information System (HIS) Department  and the PMU as well as SRs/implementers in the fundamentals of M&amp;E, relevant to health programs, data management, analysis and report writing, including HIV, TB and Malaria.  After the training, this  cadre of staff will  elaborate a post-training follow-up action plan which will include cascade  knowledge and skills transfer to other staff that they supervise through on-job training, and mentorship.</t>
  </si>
  <si>
    <t>Source a certified M&amp;E training agency to provided training to key M&amp;E Officers, drawn from MOH, and other implementers  in the fundamentals of M&amp;E, relevant to health programs, data management, analysis and report writing, including HIV, TB and Malaria.</t>
  </si>
  <si>
    <t>Support to the development of the HMIS and DHIS2 is on-going including a focus now on integrating GF grant indicators, which is crucial to further transition. There is a need to revise the R&amp;R tools (including OPD, lab and Pharmacy Register and monthly reporting form) to ensure all the key Malaria, HIV, TB indicators are captured and reported. 
The HIS Department shall lead the process for a participatory process for selection of  priority  master list of core indicators which will be reported through a routine HMIS  monthly report with a view to have reduced number of indicators. The MOH HIS Dept considers that there are too many data elements and indicators to be reported on, hence affecting quality of data, completeness, and timely submission of reports. The revised Monthly Reporting Form will then be customized in the DHIS.2. 
The MOH needs to reactivate the national TWG to support some of these activities.</t>
  </si>
  <si>
    <t>1.1 Revise the recording and reporting (R&amp;R) tools used at the Health Facilities to address reporting gaps for core health indicators, including Malaria, TB and HIV, and subsequently revise the Monthly Reporting Form
1.2 Print the revised R&amp;R tools and distribute to all health facilities
1.3 Customize the newly revised Monthly Reporting Form into the DHIS.2 Platform, 
1.4 Finalize customization of TB and HIV reporting through the DHIS.2
1.5 Training of staff in DHIS.2
2. Reactivate the national HMIS/M&amp;E TWG, involving key partners.</t>
  </si>
  <si>
    <t>Asset Management Guidelines for inclusion in the new Operations Manual have not been signed off along with a fraud policy. These need completing; including within the Operations Manual, and then carrying out training for all staff, followed by a comprehensive asset audit and the development of a full asset register, with an assessment of IT hardware included.</t>
  </si>
  <si>
    <t>There needs to be support to develop stronger financial systems including accounting system, financial documentation and reporting, and audits. Significant progress has been made, but some areas require further development, in particular to deal with the increase in funds and amount of transactions that will occur as a result of the transition of the GF grants. The focus prior to transition is on developing financial assurance arrangements, which must be reviewed and provide increased security and oversight.</t>
  </si>
  <si>
    <t>Quarterly Financial Reports</t>
  </si>
  <si>
    <t>Reliable inventory at state level in all the state warehouses. 
System allows for ordering of all items allowed for the state level.</t>
  </si>
  <si>
    <t xml:space="preserve">Started: Additional functionalities for the system are mapped as per client needs.                             
Advanced: Functionalities included in the software.                                                               
Advanced: MOH performs regular checks with clients at state level and implements improvements.                                  
Completed: Analysis of institutional biannual physical inventory and ad hoc spot-checks on key medicines/laboratory items show that inventory at state level has reached optimal levels of reliability in all the states. </t>
  </si>
  <si>
    <t>The LMIS  is available  at central and state level.  Improvements on the functionalities of at all levels are necessary as well as a monitoring of their use at state level as the reliability of state inventory is not consistent considering the reports from the states  on stock-outs.</t>
  </si>
  <si>
    <t>Map the functionalities of LMIS system and develop required functionalities. 
Analyse and monitor the correct use of the system at state level to ensure reliable inventory data.
Develop a system to address the reliability of stock levels at state level based on analysis of institutional SOPs (biannual physical inventory and ad hoc spot-checks on key medicines/laboratory items)</t>
  </si>
  <si>
    <t>Assess last mile technology options.
Implement the pilot.
Collect analyse and report the results of the pilot.</t>
  </si>
  <si>
    <t>Real-time data available from health facilities to avoid stock-outs and overstocks. 
Decision on use and adoption of a eLMIS.</t>
  </si>
  <si>
    <t xml:space="preserve">Started: App configured and procurement tendered for hardware for the pilot completed.                                                                
Advanced: The pilot takes place.
Complete: The results of the pilot can inform decision making on the adoption and use of the system at national level from locality to facility level. </t>
  </si>
  <si>
    <t>MOH assumes ownership of quantification exercises.
Quantification, ordering and procurement planning is institutionalized through the National TWGs chaired by the MOH.</t>
  </si>
  <si>
    <t>Started: TWGs Meeting Minutes are available for every quarterly meeting.                                   
Advanced: Proof of monthly review of procurement plans (to monitor stock on hand, quantities on the pipeline, excepted deliveries).                          
Advanced: Proof of annual quantification exercises and quarterly review.                            
Completed: MOH carries out reliable quantification ensuring uninterrupted supply of medicines to patients. Proxy of effective quantification: no stock outs and no overstocks at central and state level (wastage).</t>
  </si>
  <si>
    <t xml:space="preserve">MOH Procurement Policies and Procedures reviewed and amended. 
Staff trained.
</t>
  </si>
  <si>
    <t>Clearance: Ahead of transfering the procurement processes, UNDP shall start by transferring the clearance process to MOH and the joint review and follow up on planned shipments.</t>
  </si>
  <si>
    <t>Development of strong clearance systems for MOH.</t>
  </si>
  <si>
    <t>MOH can carry out clearance activities.</t>
  </si>
  <si>
    <t xml:space="preserve">Review MOH procurement policies, procedures and systems to assess if they are fit for purpose. 
Develop new procedures where required and develop capacity of MOH staff.
</t>
  </si>
  <si>
    <t>Training for MOH on GF PSM policies, processes,  and tools, including QA and QC requirements for procurement of health products.</t>
  </si>
  <si>
    <t>MOH is fully aware and knowledgeable of GF PSM policies including QA and QC requirements for procurement of health products.</t>
  </si>
  <si>
    <t xml:space="preserve">Started: MOH has all relevant GF PSM documents.                                             
Advanced: MOH has received training in GF policies. 
Completed: MOH knows the GF policies and procedures related to selection and procurement of health products, QA/QC for every category of health product to be procured. </t>
  </si>
  <si>
    <t>MOH to assess its procurement procedures in relation to the inclusion of sufficient flexibilities to allow to procure single or limited source products at internationally negotiated or established prices. 
Review ability of MOH to set up LTAs with key partners.</t>
  </si>
  <si>
    <t xml:space="preserve">MOH has revised procurement procedures that allow for procurement for limited or/and single source products.  
MOH has templates and processes for setting up LTAs. </t>
  </si>
  <si>
    <t xml:space="preserve">Started: MOH has assessed if its procurement procedures include sufficient flexibilities to procure single or limited source health products at internationally negotiated prices.
Advanced: MOH has templates and processes for setting up LTAs.
Complete: MOH has procurement procedures which allow for procurement for limited or/and single source products.             </t>
  </si>
  <si>
    <t xml:space="preserve">Started: UNDP and MOH perform joint monitoring of shipments of Purchase Orders. 
Advanced: Clearance is operated within 10 working days.                                                                         
Completed: Entry of received goods in the eLMIS system is operated within 7 working days.                 </t>
  </si>
  <si>
    <t>GF Policies &amp; Procedures: Ahead of the transition of procurement activities of health products , MOH needs to be trained in GF PSM policies including QA/QC policies and grant making requirements. The Global Fund QA polices need to be well understood and applied for the procurement of  health products.</t>
  </si>
  <si>
    <t xml:space="preserve">The notions of Good Storage and Distribution Practices (GDP) need strengthening. GDP is not included in the formal training curricula of pharmacists and pharmaceutical assistants and there is a high turnover of pharmaceutical assistants and pharmacists in the health system, which also contributes to the weaknesses in stock management and ordering system. The Directorate of Pharmacy develops polices for QA of pharmacy practices but no monitoring is carried out by them to see that policies are procedures are currently implemented. </t>
  </si>
  <si>
    <t>Establish a plan for strengthening GDP at the all levels.
Review the national policies on use of patient registries at dispensing level and  national policies and implementation of GDP at state level on the use of stock cards.
Develop GDP policies and tools.  
Include GDP in the formal training curricula of pharmacists and pharmaceutical assistants.</t>
  </si>
  <si>
    <t>A clear roadmap on the improvement of GDP at all levels.   
MOH (DGP) and MOH have reviewed GDP policies and tools which can be implemented at all levels of the supply chain. 
GDP is part of the training curricula of pharmaceutical assistants and pharmacists.</t>
  </si>
  <si>
    <t xml:space="preserve">Started: The supply chain strategy and plan include  clear plan on improvement of GDP and GDP tools are reviewed.                 
Advanced: The GDP tools are disseminated and implemented at state level.                                 
Advanced:  Training curricula of pharmaceutical assistants include modules and exams on GDP:                       
Completed: GDP implementation is supervised regularly  and reported  at state, locality and facility level.
Complete:  Good Distribution Practices in place and being utilised. Evaluation and supervision reports show a sharp decrease in stock outs. </t>
  </si>
  <si>
    <t xml:space="preserve">The reliability of inventory stock at state level is not guaranteed. 90% of state warehouses operate through a contractual relationship with MOH.  The distribution for HIV and TB medicines is reported as not regular, with resulting stock outs in supply chain at the peripheral level. Parameters for minimum stock/maximum stock at the state level also need to be revised. </t>
  </si>
  <si>
    <t>Review procedures to ensure that clear distribution plans are well developed and implemented by MOH, along with the necessary measures to ensure that inventory at state level is reliable. 
Review systems and procedures for monitoring inventory at central and state level with MOH to plan distribution.</t>
  </si>
  <si>
    <t>MOH monitors the central and state level inventories, and monitors the implementation of  distribution plans and the respect of parameters for minimum/maximum stock at state level.</t>
  </si>
  <si>
    <t>Started: There are joint distribution plans for medicines and laboratory items.                                                   
Advanced: The implementation of distribution plans is monitored on monthly basis, and shows reduced notifications of missed deliveries from state/peripheral level causing  stock outs.                                                          
Completed: The inventory at state levels for all states is reliable: Minor deviations are found during bi-annual MOH physical inventory from LMIS data and pot-checks of inventory level shows reliability of stock at state level.</t>
  </si>
  <si>
    <t>Supervision is key in ensuring that GDP are applied. The  supervisory checklists for GDP state, locality and also health facility level, are not currently tailored to these three levels.  It is important to develop tailored supervisory checklists for each level of the supply chain. It is suggested to develop a coordinated plan for supervision prioritising the facilities that experience stock-outs or for which desk review of  inventory shows insufficiencies.</t>
  </si>
  <si>
    <t>Establish a supervisory plan to address identified challenges including strategy for formal training and on-the job training.
Develop the necessary supervisory tools such as supervisory checklists tailored teach level of the supply chain - State,  Locality and Facility level.</t>
  </si>
  <si>
    <t xml:space="preserve">Started: Supervision plan developed and agreed.   
Advanced: Supervisory tools developed.            
Complete: Supervisory assessments result in  improved GDP, sharp decrease of  stock outs and overstocks (wastage).  </t>
  </si>
  <si>
    <t>Example: Ministry of Health</t>
  </si>
  <si>
    <t>Example: MOH with support from UNDP</t>
  </si>
  <si>
    <t>This Transition &amp; Systems Development Planning Tool is designed for detailing milestones and activities that need to take place before transition to a new Global Fund Principal Recipient (PR) can fully occur. The main purpose is to strengthen the systems and procedures of national entities to ensure their ability to act as the PR, and to provide a timeline for a sustainable transition. It has been developed based on the experiences from a number of different countries and can be adapted for each country context where needed.</t>
  </si>
  <si>
    <t>Transition planning should be conducted using a participatory process with relevant stakeholders supported by structured facilitation.</t>
  </si>
  <si>
    <t xml:space="preserve">More guidance on Transition Planning can be found here: </t>
  </si>
  <si>
    <t xml:space="preserve">https://www.undp-capacitydevelopment-health.org/en/transition/ </t>
  </si>
  <si>
    <t>There is an Operations Manual. This needs to be revised to incorporate specific Global Fund requirements and processes. To ensure full implementation there is a need to fully translate the manual.</t>
  </si>
  <si>
    <t>Started: Draft manual.
Advanced: Final manual.
Complete: Staff training report.</t>
  </si>
  <si>
    <t xml:space="preserve">As the grants transition there is a need for joint planning and review exercises for the transitioning grants, between UNDP, the new PR and the implementing agencies. </t>
  </si>
  <si>
    <t>Agree the implementation model for transitioning grants.
CCM to develop and implement a CSO PR Selection Roadmap if required.</t>
  </si>
  <si>
    <t>Started: Implementation model agreed and CCM developed roadmap if required.
Advanced: CSO PRs have submitted applications.
Complete: CCM has nominated the CSO PR and shared information with all relevant parties for capacity assessment and development processes.</t>
  </si>
  <si>
    <t xml:space="preserve">Currently the MOH does not manage any CSOs as Sub-Recipients and has no systems or procedures to contract CSOs or to enable funds to be onward granted to them. Under the GF grants there are CSO groups acting as SRs under UNDP. There is a need to develop MOH systems to contract, manage and support CSO groups as SRs. </t>
  </si>
  <si>
    <t>Currently UNDP carries out joint quantification exercises with the MOH to decide on the required health products and to plan procurement. There is a need to develop the existing National Technical Working Group to coordinate quantification and procurement planning, with MOH acting as the chair of the working group; then for MOH to gradually take the lead on quantification.</t>
  </si>
  <si>
    <t>Review the TOR of the TWG.
MOH and UNDP to carry out annual quantification and quarterly reviews jointly. 
UNDP to gradually transfer quantification and monitoring activities of purchase orders and related shipments.</t>
  </si>
  <si>
    <t xml:space="preserve">LTAs: MOH procurement procedures shall include flexibilities to allow to procure single or limited source products at internationally negotiated or established prices (e.g.: MDR-TB medicines, GeneXpert machines and cartridges). MOH shall be able to  establish Long Term Agreements (LTAs) with suppliers such as for ARVs medicines and other health products. </t>
  </si>
  <si>
    <t>The LMIS is extremely weak at locality and facility level.  There is very scarce and unreliable information  on actual consumption data to guide distribution plans and quantification at higher levels of the supply chain. There is a need for installing eLMIS down to the 'last mile' of the supply chain. There are various new mobile phone applications being developed. The MOH needs to assess the options and carry out a pilot in two states. Results from the pilot will inform  a decision on its adoption and use at national level.</t>
  </si>
  <si>
    <t>Assess the current financial software being used to see if it is fit for purpose given the increase in financial transactions.
Develop or replace the software as required.</t>
  </si>
  <si>
    <t>All financial transactions can be tracked, and relevant financial information can be generated by the system.</t>
  </si>
  <si>
    <t>Started: Training curricula developed.
Advanced: Training report.
Complete: Plan for cascading training in place.</t>
  </si>
  <si>
    <t>Set up a Transition Implementation Monitoring Team comprised of focal points from the new PR(s) and UNDP, and if required four technical experts in each of the functional areas focused on in the Transition Plan: PSM, M&amp;E, Financial Management and Programmatic and Institutional arrangements. The team will document and report progress of the agreed transition plan through joint periodic and planning reviews. A periodic progress update report will be prepared by the team and shared with the CCM for their review and update to the Global Fund, who have overall responsibility for monitoring progress on transition.</t>
  </si>
  <si>
    <t>Started: TOR completed.
Advanced: Team appointed and held first meeting and agreed schedule of future meetings.
Completed: Quarterly progress update report shared with all stakeholders (not later than 15 days after the end of the quarter)</t>
  </si>
  <si>
    <r>
      <t xml:space="preserve">Rationale
</t>
    </r>
    <r>
      <rPr>
        <b/>
        <i/>
        <sz val="14"/>
        <rFont val="Calibri"/>
        <family val="2"/>
        <scheme val="minor"/>
      </rPr>
      <t>Outline the current status of systems within the organisation, and any on-going capacity development activities; followed by the needs</t>
    </r>
  </si>
  <si>
    <r>
      <t xml:space="preserve">Measurement
</t>
    </r>
    <r>
      <rPr>
        <b/>
        <i/>
        <sz val="14"/>
        <rFont val="Calibri"/>
        <family val="2"/>
        <scheme val="minor"/>
      </rPr>
      <t>List the tools which will be used to measure the achievement of the milestones; e.g.: audit reports, GF management letters, financial reports etc.</t>
    </r>
  </si>
  <si>
    <r>
      <t xml:space="preserve">Example Transition Milestones
</t>
    </r>
    <r>
      <rPr>
        <b/>
        <i/>
        <sz val="14"/>
        <rFont val="Calibri"/>
        <family val="2"/>
        <scheme val="minor"/>
      </rPr>
      <t>Milestones are tools used in the transition plan and its review to mark specific points along a project timeline</t>
    </r>
  </si>
  <si>
    <t>https://www.undp-capacitydevelopment-health.org/en/transition/2-planning</t>
  </si>
  <si>
    <t>More information on transition milestones can be found here:</t>
  </si>
  <si>
    <t xml:space="preserve">The objective of a transition plan is to provide a staged process to allow for PR functions and responsibilities to increasingly move from UNDP to one (or more) national entities.  In this way, the PR role is transitioned in a planned manner with national entities gradually taking over the PR responsibilities. It is clear that any handover must be managed well in order to avoid disruptions to service delivery.                                                                            </t>
  </si>
  <si>
    <t>Guidelines on how to complete the tool are provided in the lines 3-4 of the Transition Plan Example worksheet. The worksheets includes a focus on: Programmatic and Institutional Arrangements;  Financial Management; Procurement and Supply Chain Management and Monitoring and Evaluation.  The functional areas and capacities listed have been aligned to the Global Fund Capacity Assessment Tool for PRs which must be completed before any transition from one PR to another.</t>
  </si>
  <si>
    <t>The majority of capacity development activities take place at the national level and have not been significantly implemented at the state/district/facility level. There is a variety of capacity in different states across all functional areas and so there is a need to carry out an assessment of the states and develop recommendations for how to build capacity at these levels to support implementation of all grants. 
This is the second pillar in the transition plan as it is essential to have sufficient time to assess, cost, plan and build any required capacity at the state level.</t>
  </si>
  <si>
    <t>There is a need to ensure the new PR is aware of the data sources and consolidation of data for the GF grants to support them in completing accurate and timely PU-DRs for multiple grants.</t>
  </si>
  <si>
    <t xml:space="preserve">There is a need to confirm who will be the PR and SR for the grants once transitioned. Is it to the ministry of health or in countries where  current legislation within the country raises issues of criminality around HIV should there be a dual-PR scenario. If the decision is taken to have a CSO PR the CCM will need to develop a roadmap for identifying a CSO PR and needs to go through this selection process to identify the CSO PR. </t>
  </si>
  <si>
    <t>MOH is already doing procurement under other donor grants. However it is considered that there is a need for a review of procurement policies and processes and strengthening where necessary, along with support to the development of systems and staff and other activities below such as LTAs and clearance etc.</t>
  </si>
  <si>
    <t>Started: TOR developed for consultant for long-term support.                     
Advanced: Mid-term review of long-term consultancy.                                               
Completed: Strong procurement systems in place in MOH.</t>
  </si>
  <si>
    <t>Data is being backed up from MOH but there are still not systems in place to back up important financial data offsite. With the increase in funds and important documentation there is a need for the PR to establish systems to back up accounting data and store offsite.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</si>
</sst>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quot;$&quot;#,##0_);\(&quot;$&quot;#,##0\)"/>
    <numFmt numFmtId="165" formatCode="_(&quot;$&quot;* #,##0.00_);_(&quot;$&quot;* \(#,##0.00\);_(&quot;$&quot;* &quot;-&quot;??_);_(@_)"/>
    <numFmt numFmtId="166" formatCode="_-* #,##0_-;\-* #,##0_-;_-* &quot;-&quot;_-;_-@_-"/>
    <numFmt numFmtId="167" formatCode="_-* #,##0.00_-;\-* #,##0.00_-;_-* &quot;-&quot;??_-;_-@_-"/>
    <numFmt numFmtId="168" formatCode="_ &quot;¥&quot;* #,##0.00_ ;_ &quot;¥&quot;* \-#,##0.00_ ;_ &quot;¥&quot;* &quot;-&quot;??_ ;_ @_ "/>
    <numFmt numFmtId="169" formatCode="_ * #,##0.00_ ;_ * \-#,##0.00_ ;_ * &quot;-&quot;??_ ;_ @_ "/>
    <numFmt numFmtId="170" formatCode="_-* #,##0.00\ &quot;€&quot;_-;\-* #,##0.00\ &quot;€&quot;_-;_-* &quot;-&quot;??\ &quot;€&quot;_-;_-@_-"/>
    <numFmt numFmtId="171" formatCode="[$$-409]#,##0"/>
    <numFmt numFmtId="172" formatCode="_ * #,##0_ ;_ * \-#,##0_ ;_ * &quot;-&quot;_ ;_ @_ "/>
    <numFmt numFmtId="173" formatCode="0.0"/>
    <numFmt numFmtId="174" formatCode="_(* #,##0_);_(* \(#,##0\);_(* &quot;-&quot;??_);_(@_)"/>
  </numFmts>
  <fonts count="6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8"/>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sz val="11"/>
      <name val="Calibri"/>
      <family val="2"/>
      <scheme val="minor"/>
    </font>
    <font>
      <b/>
      <u/>
      <sz val="14"/>
      <color theme="1"/>
      <name val="Calibri"/>
      <family val="2"/>
      <scheme val="minor"/>
    </font>
    <font>
      <sz val="14"/>
      <color rgb="FF00B050"/>
      <name val="Calibri"/>
      <family val="2"/>
      <scheme val="minor"/>
    </font>
    <font>
      <sz val="11"/>
      <color indexed="8"/>
      <name val="Calibri"/>
      <family val="2"/>
    </font>
    <font>
      <sz val="11"/>
      <color indexed="9"/>
      <name val="Calibri"/>
      <family val="2"/>
    </font>
    <font>
      <sz val="10"/>
      <color indexed="8"/>
      <name val="Arial Narrow"/>
      <family val="2"/>
    </font>
    <font>
      <sz val="10"/>
      <name val="Arial"/>
      <family val="2"/>
    </font>
    <font>
      <sz val="8"/>
      <name val="Arial"/>
      <family val="2"/>
    </font>
    <font>
      <sz val="11"/>
      <color indexed="8"/>
      <name val="Maiandra GD"/>
      <family val="2"/>
    </font>
    <font>
      <sz val="10"/>
      <name val="Verdana"/>
      <family val="2"/>
    </font>
    <font>
      <sz val="10"/>
      <name val="Arial Unicode MS"/>
      <family val="3"/>
    </font>
    <font>
      <b/>
      <sz val="12"/>
      <color indexed="9"/>
      <name val="Calibri"/>
      <family val="2"/>
      <scheme val="minor"/>
    </font>
    <font>
      <b/>
      <sz val="12"/>
      <name val="Calibri"/>
      <family val="2"/>
      <scheme val="minor"/>
    </font>
    <font>
      <b/>
      <sz val="12"/>
      <color indexed="8"/>
      <name val="Calibri"/>
      <family val="2"/>
      <scheme val="minor"/>
    </font>
    <font>
      <sz val="12"/>
      <color indexed="8"/>
      <name val="Calibri"/>
      <family val="2"/>
      <scheme val="minor"/>
    </font>
    <font>
      <sz val="12"/>
      <name val="Calibri"/>
      <family val="2"/>
      <scheme val="minor"/>
    </font>
    <font>
      <u/>
      <sz val="12"/>
      <color indexed="8"/>
      <name val="Calibri"/>
      <family val="2"/>
      <scheme val="minor"/>
    </font>
    <font>
      <u val="double"/>
      <sz val="12"/>
      <color indexed="8"/>
      <name val="Calibri"/>
      <family val="2"/>
      <scheme val="minor"/>
    </font>
    <font>
      <b/>
      <sz val="11"/>
      <color theme="1"/>
      <name val="Calibri"/>
      <family val="2"/>
      <scheme val="minor"/>
    </font>
    <font>
      <sz val="11"/>
      <color rgb="FF000000"/>
      <name val="Calibri"/>
      <family val="2"/>
      <scheme val="minor"/>
    </font>
    <font>
      <b/>
      <sz val="16"/>
      <color theme="1"/>
      <name val="Calibri"/>
      <family val="2"/>
      <scheme val="minor"/>
    </font>
    <font>
      <b/>
      <sz val="10"/>
      <color theme="1"/>
      <name val="Calibri"/>
      <family val="2"/>
    </font>
    <font>
      <b/>
      <sz val="10"/>
      <color rgb="FF0000CC"/>
      <name val="Calibri"/>
      <family val="2"/>
    </font>
    <font>
      <sz val="10"/>
      <color rgb="FF0000CC"/>
      <name val="Calibri"/>
      <family val="2"/>
    </font>
    <font>
      <sz val="10"/>
      <color theme="1"/>
      <name val="Calibri"/>
      <family val="2"/>
    </font>
    <font>
      <b/>
      <sz val="10"/>
      <color rgb="FF000000"/>
      <name val="Calibri"/>
      <family val="2"/>
    </font>
    <font>
      <sz val="10"/>
      <color rgb="FF000000"/>
      <name val="Calibri"/>
      <family val="2"/>
    </font>
    <font>
      <sz val="11"/>
      <color theme="1"/>
      <name val="Calibri"/>
      <family val="2"/>
    </font>
    <font>
      <b/>
      <sz val="18"/>
      <color theme="0"/>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0"/>
      <name val="Calibri"/>
      <family val="2"/>
      <scheme val="minor"/>
    </font>
    <font>
      <sz val="10"/>
      <color rgb="FFFFFF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b/>
      <sz val="14"/>
      <color theme="1"/>
      <name val="Calibri"/>
      <family val="2"/>
      <scheme val="minor"/>
    </font>
    <font>
      <b/>
      <sz val="11"/>
      <color theme="0"/>
      <name val="Calibri"/>
      <family val="2"/>
      <scheme val="minor"/>
    </font>
    <font>
      <b/>
      <sz val="10"/>
      <color rgb="FF7030A0"/>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1"/>
      <name val="Calibri"/>
      <family val="2"/>
      <scheme val="minor"/>
    </font>
    <font>
      <b/>
      <sz val="22"/>
      <name val="Calibri"/>
      <family val="2"/>
      <scheme val="minor"/>
    </font>
    <font>
      <b/>
      <sz val="16"/>
      <color theme="0"/>
      <name val="Calibri"/>
      <family val="2"/>
      <scheme val="minor"/>
    </font>
    <font>
      <b/>
      <i/>
      <sz val="11"/>
      <color rgb="FFFF0000"/>
      <name val="Calibri"/>
      <family val="2"/>
      <scheme val="minor"/>
    </font>
    <font>
      <b/>
      <sz val="11"/>
      <color rgb="FF000000"/>
      <name val="Calibri"/>
      <family val="2"/>
      <scheme val="minor"/>
    </font>
    <font>
      <b/>
      <sz val="18"/>
      <color theme="1"/>
      <name val="Calibri"/>
      <family val="2"/>
      <scheme val="minor"/>
    </font>
    <font>
      <b/>
      <i/>
      <sz val="14"/>
      <name val="Calibri"/>
      <family val="2"/>
      <scheme val="minor"/>
    </font>
    <font>
      <u/>
      <sz val="14"/>
      <color theme="10"/>
      <name val="Calibri"/>
      <family val="2"/>
      <scheme val="minor"/>
    </font>
  </fonts>
  <fills count="23">
    <fill>
      <patternFill patternType="none"/>
    </fill>
    <fill>
      <patternFill patternType="gray125"/>
    </fill>
    <fill>
      <patternFill patternType="solid">
        <fgColor theme="4" tint="0.39997558519241921"/>
        <bgColor indexed="64"/>
      </patternFill>
    </fill>
    <fill>
      <patternFill patternType="solid">
        <fgColor rgb="FF000090"/>
        <bgColor indexed="64"/>
      </patternFill>
    </fill>
    <fill>
      <patternFill patternType="solid">
        <fgColor indexed="9"/>
        <bgColor indexed="64"/>
      </patternFill>
    </fill>
    <fill>
      <patternFill patternType="solid">
        <fgColor indexed="13"/>
        <bgColor indexed="64"/>
      </patternFill>
    </fill>
    <fill>
      <patternFill patternType="solid">
        <fgColor rgb="FFC00000"/>
        <bgColor indexed="64"/>
      </patternFill>
    </fill>
    <fill>
      <patternFill patternType="solid">
        <fgColor theme="8" tint="-0.249977111117893"/>
        <bgColor indexed="64"/>
      </patternFill>
    </fill>
    <fill>
      <patternFill patternType="solid">
        <fgColor rgb="FFFFFF00"/>
        <bgColor indexed="64"/>
      </patternFill>
    </fill>
    <fill>
      <patternFill patternType="solid">
        <fgColor theme="6" tint="-0.249977111117893"/>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rgb="FF000000"/>
      </patternFill>
    </fill>
    <fill>
      <patternFill patternType="solid">
        <fgColor theme="7" tint="0.79998168889431442"/>
        <bgColor indexed="64"/>
      </patternFill>
    </fill>
    <fill>
      <patternFill patternType="solid">
        <fgColor rgb="FFDDEBF7"/>
        <bgColor rgb="FF000000"/>
      </patternFill>
    </fill>
    <fill>
      <patternFill patternType="solid">
        <fgColor theme="3" tint="0.79998168889431442"/>
        <bgColor indexed="64"/>
      </patternFill>
    </fill>
    <fill>
      <patternFill patternType="solid">
        <fgColor theme="4" tint="0.39997558519241921"/>
        <bgColor rgb="FF000000"/>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39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0" borderId="0"/>
    <xf numFmtId="0" fontId="16" fillId="0" borderId="0"/>
    <xf numFmtId="38" fontId="16" fillId="0" borderId="0" applyFont="0" applyFill="0" applyBorder="0" applyAlignment="0" applyProtection="0">
      <alignment vertical="center"/>
    </xf>
    <xf numFmtId="41" fontId="13" fillId="0" borderId="0" applyFill="0" applyBorder="0" applyAlignment="0" applyProtection="0"/>
    <xf numFmtId="41" fontId="13" fillId="0" borderId="0" applyFill="0" applyBorder="0" applyAlignment="0" applyProtection="0"/>
    <xf numFmtId="166" fontId="17" fillId="0" borderId="0" applyFont="0" applyFill="0" applyBorder="0" applyAlignment="0" applyProtection="0"/>
    <xf numFmtId="41" fontId="13" fillId="0" borderId="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167" fontId="13" fillId="0" borderId="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16"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7" fillId="0" borderId="0" applyFont="0" applyFill="0" applyBorder="0" applyAlignment="0" applyProtection="0"/>
    <xf numFmtId="166"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6"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7" fontId="17"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167" fontId="16" fillId="0" borderId="0" applyFont="0" applyFill="0" applyBorder="0" applyAlignment="0" applyProtection="0"/>
    <xf numFmtId="166" fontId="13" fillId="0" borderId="0" applyFill="0" applyBorder="0" applyAlignment="0" applyProtection="0"/>
    <xf numFmtId="168" fontId="13" fillId="0" borderId="0" applyFill="0" applyBorder="0" applyAlignment="0" applyProtection="0"/>
    <xf numFmtId="43" fontId="13" fillId="0" borderId="0" applyFill="0" applyBorder="0" applyAlignment="0" applyProtection="0"/>
    <xf numFmtId="43" fontId="13" fillId="0" borderId="0" applyFill="0" applyBorder="0" applyAlignment="0" applyProtection="0"/>
    <xf numFmtId="43" fontId="13" fillId="0" borderId="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13" fillId="0" borderId="0" applyFill="0" applyBorder="0" applyAlignment="0" applyProtection="0"/>
    <xf numFmtId="43" fontId="13" fillId="0" borderId="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3" fillId="0" borderId="0" applyFill="0" applyBorder="0" applyAlignment="0" applyProtection="0"/>
    <xf numFmtId="170" fontId="16" fillId="0" borderId="0" applyFont="0" applyFill="0" applyBorder="0" applyAlignment="0" applyProtection="0"/>
    <xf numFmtId="0" fontId="17" fillId="0" borderId="0"/>
    <xf numFmtId="0" fontId="13" fillId="0" borderId="0"/>
    <xf numFmtId="0" fontId="13" fillId="0" borderId="0"/>
    <xf numFmtId="0" fontId="16" fillId="0" borderId="0"/>
    <xf numFmtId="0" fontId="13" fillId="0" borderId="0"/>
    <xf numFmtId="0" fontId="13" fillId="0" borderId="0"/>
    <xf numFmtId="0" fontId="13" fillId="0" borderId="0"/>
    <xf numFmtId="0" fontId="13" fillId="0" borderId="0"/>
    <xf numFmtId="0" fontId="16" fillId="0" borderId="0"/>
    <xf numFmtId="0" fontId="13" fillId="0" borderId="0"/>
    <xf numFmtId="0" fontId="13" fillId="0" borderId="0"/>
    <xf numFmtId="0" fontId="16" fillId="0" borderId="0"/>
    <xf numFmtId="0" fontId="13" fillId="0" borderId="0"/>
    <xf numFmtId="0" fontId="13" fillId="0" borderId="0"/>
    <xf numFmtId="0" fontId="13" fillId="0" borderId="0"/>
    <xf numFmtId="171" fontId="13" fillId="0" borderId="0"/>
    <xf numFmtId="0" fontId="16" fillId="0" borderId="0"/>
    <xf numFmtId="0" fontId="16" fillId="0" borderId="0"/>
    <xf numFmtId="0" fontId="16" fillId="0" borderId="0"/>
    <xf numFmtId="0" fontId="13" fillId="0" borderId="0"/>
    <xf numFmtId="0" fontId="13" fillId="0" borderId="0">
      <alignment vertical="center"/>
    </xf>
    <xf numFmtId="0" fontId="19" fillId="0" borderId="0"/>
    <xf numFmtId="0" fontId="13" fillId="0" borderId="0"/>
    <xf numFmtId="0" fontId="16" fillId="0" borderId="0"/>
    <xf numFmtId="0" fontId="16" fillId="0" borderId="0"/>
    <xf numFmtId="0" fontId="16" fillId="0" borderId="0"/>
    <xf numFmtId="0" fontId="1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6"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6" fillId="0" borderId="0"/>
    <xf numFmtId="0" fontId="13" fillId="0" borderId="0"/>
    <xf numFmtId="0" fontId="13" fillId="0" borderId="0"/>
    <xf numFmtId="0" fontId="16" fillId="0" borderId="0"/>
    <xf numFmtId="0" fontId="13" fillId="0" borderId="0"/>
    <xf numFmtId="0" fontId="13"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 fillId="0" borderId="0" applyFill="0" applyBorder="0" applyAlignment="0" applyProtection="0"/>
    <xf numFmtId="9" fontId="13" fillId="0" borderId="0" applyFill="0" applyBorder="0" applyAlignment="0" applyProtection="0"/>
    <xf numFmtId="9" fontId="16" fillId="0" borderId="0" applyFont="0" applyFill="0" applyBorder="0" applyAlignment="0" applyProtection="0"/>
    <xf numFmtId="9" fontId="13" fillId="0" borderId="0" applyFill="0" applyBorder="0" applyAlignment="0" applyProtection="0"/>
    <xf numFmtId="9" fontId="13" fillId="0" borderId="0" applyFill="0" applyBorder="0" applyAlignment="0" applyProtection="0"/>
    <xf numFmtId="166" fontId="13" fillId="0" borderId="0" applyFill="0" applyBorder="0" applyAlignment="0" applyProtection="0"/>
    <xf numFmtId="168" fontId="13" fillId="0" borderId="0" applyFill="0" applyBorder="0" applyAlignment="0" applyProtection="0"/>
    <xf numFmtId="168" fontId="13" fillId="0" borderId="0" applyFill="0" applyBorder="0" applyAlignment="0" applyProtection="0"/>
    <xf numFmtId="43" fontId="13" fillId="0" borderId="0" applyFill="0" applyBorder="0" applyAlignment="0" applyProtection="0"/>
    <xf numFmtId="167" fontId="16" fillId="0" borderId="0" applyFont="0" applyFill="0" applyBorder="0" applyAlignment="0" applyProtection="0"/>
    <xf numFmtId="43" fontId="13" fillId="0" borderId="0" applyFill="0" applyBorder="0" applyAlignment="0" applyProtection="0"/>
    <xf numFmtId="43" fontId="13"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6" fontId="13" fillId="0" borderId="0" applyFont="0" applyFill="0" applyBorder="0" applyAlignment="0" applyProtection="0"/>
    <xf numFmtId="166" fontId="20" fillId="0" borderId="0" applyFont="0" applyFill="0" applyBorder="0" applyAlignment="0" applyProtection="0"/>
    <xf numFmtId="172" fontId="20" fillId="0" borderId="0" applyFont="0" applyFill="0" applyBorder="0" applyAlignment="0" applyProtection="0"/>
    <xf numFmtId="38" fontId="16" fillId="0" borderId="0" applyFont="0" applyFill="0" applyBorder="0" applyAlignment="0" applyProtection="0">
      <alignment vertical="center"/>
    </xf>
    <xf numFmtId="0" fontId="16" fillId="0" borderId="0" applyFont="0" applyFill="0" applyBorder="0" applyAlignment="0" applyProtection="0"/>
    <xf numFmtId="0" fontId="13" fillId="0" borderId="0"/>
    <xf numFmtId="0" fontId="20" fillId="0" borderId="0"/>
    <xf numFmtId="0" fontId="13" fillId="0" borderId="0"/>
    <xf numFmtId="0" fontId="13" fillId="0" borderId="0"/>
    <xf numFmtId="0" fontId="16" fillId="0" borderId="0"/>
    <xf numFmtId="0" fontId="13" fillId="0" borderId="0"/>
    <xf numFmtId="0" fontId="13" fillId="0" borderId="0"/>
    <xf numFmtId="165" fontId="1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cellStyleXfs>
  <cellXfs count="380">
    <xf numFmtId="0" fontId="0" fillId="0" borderId="0" xfId="0"/>
    <xf numFmtId="0" fontId="0" fillId="0" borderId="0" xfId="0" applyAlignment="1">
      <alignment vertical="top" wrapText="1"/>
    </xf>
    <xf numFmtId="0" fontId="9" fillId="0" borderId="0" xfId="0" applyFont="1"/>
    <xf numFmtId="0" fontId="10" fillId="0" borderId="0" xfId="0" applyFont="1"/>
    <xf numFmtId="0" fontId="0" fillId="0" borderId="0" xfId="0" applyAlignment="1">
      <alignment vertical="top"/>
    </xf>
    <xf numFmtId="0" fontId="12" fillId="0" borderId="0" xfId="0" applyFont="1" applyBorder="1" applyAlignment="1">
      <alignment wrapText="1"/>
    </xf>
    <xf numFmtId="0" fontId="14" fillId="0" borderId="0" xfId="133" applyFont="1" applyFill="1" applyBorder="1" applyAlignment="1"/>
    <xf numFmtId="0" fontId="14" fillId="0" borderId="0" xfId="133" applyFont="1" applyFill="1" applyAlignment="1"/>
    <xf numFmtId="0" fontId="13" fillId="0" borderId="0" xfId="133" applyFont="1" applyBorder="1" applyAlignment="1"/>
    <xf numFmtId="0" fontId="13" fillId="0" borderId="0" xfId="133" applyFont="1" applyAlignment="1"/>
    <xf numFmtId="0" fontId="15" fillId="0" borderId="0" xfId="133" applyFont="1" applyBorder="1" applyAlignment="1"/>
    <xf numFmtId="0" fontId="15" fillId="0" borderId="0" xfId="133" applyFont="1" applyAlignment="1"/>
    <xf numFmtId="0" fontId="15" fillId="0" borderId="0" xfId="0" applyFont="1" applyAlignment="1"/>
    <xf numFmtId="0" fontId="15" fillId="0" borderId="0" xfId="0" applyFont="1" applyBorder="1" applyAlignment="1"/>
    <xf numFmtId="0" fontId="0" fillId="0" borderId="0" xfId="0" applyFont="1" applyAlignment="1"/>
    <xf numFmtId="0" fontId="0" fillId="0" borderId="1" xfId="0" applyFont="1" applyBorder="1" applyAlignment="1"/>
    <xf numFmtId="0" fontId="0" fillId="0" borderId="0" xfId="0" applyFont="1" applyBorder="1" applyAlignment="1"/>
    <xf numFmtId="0" fontId="0" fillId="0" borderId="4" xfId="0" applyFont="1" applyBorder="1" applyAlignment="1"/>
    <xf numFmtId="0" fontId="21" fillId="3" borderId="1" xfId="133" applyFont="1" applyFill="1" applyBorder="1" applyAlignment="1">
      <alignment horizontal="center" vertical="top"/>
    </xf>
    <xf numFmtId="0" fontId="21" fillId="3" borderId="1" xfId="133" applyFont="1" applyFill="1" applyBorder="1" applyAlignment="1">
      <alignment horizontal="center" vertical="top" wrapText="1"/>
    </xf>
    <xf numFmtId="0" fontId="21" fillId="3" borderId="2" xfId="133" applyFont="1" applyFill="1" applyBorder="1" applyAlignment="1">
      <alignment horizontal="center" vertical="top" wrapText="1"/>
    </xf>
    <xf numFmtId="0" fontId="22" fillId="0" borderId="1" xfId="133" applyFont="1" applyFill="1" applyBorder="1" applyAlignment="1">
      <alignment horizontal="center" vertical="top" wrapText="1"/>
    </xf>
    <xf numFmtId="0" fontId="24" fillId="5" borderId="1" xfId="133" applyFont="1" applyFill="1" applyBorder="1" applyAlignment="1">
      <alignment horizontal="justify" vertical="top" wrapText="1"/>
    </xf>
    <xf numFmtId="2" fontId="22" fillId="0" borderId="1" xfId="133" applyNumberFormat="1" applyFont="1" applyFill="1" applyBorder="1" applyAlignment="1">
      <alignment horizontal="center" vertical="top" wrapText="1"/>
    </xf>
    <xf numFmtId="0" fontId="24" fillId="0" borderId="1" xfId="133" applyFont="1" applyFill="1" applyBorder="1" applyAlignment="1">
      <alignment horizontal="justify" vertical="top" wrapText="1"/>
    </xf>
    <xf numFmtId="0" fontId="24" fillId="0" borderId="1" xfId="133" applyFont="1" applyBorder="1" applyAlignment="1">
      <alignment horizontal="justify" vertical="top" wrapText="1"/>
    </xf>
    <xf numFmtId="0" fontId="23" fillId="4" borderId="1" xfId="133" applyFont="1" applyFill="1" applyBorder="1" applyAlignment="1">
      <alignment horizontal="left" vertical="top" wrapText="1"/>
    </xf>
    <xf numFmtId="0" fontId="23" fillId="4" borderId="1" xfId="133" applyFont="1" applyFill="1" applyBorder="1" applyAlignment="1">
      <alignment horizontal="center" vertical="top" wrapText="1"/>
    </xf>
    <xf numFmtId="0" fontId="24" fillId="4" borderId="1" xfId="133" applyFont="1" applyFill="1" applyBorder="1" applyAlignment="1">
      <alignment horizontal="left" vertical="top" wrapText="1"/>
    </xf>
    <xf numFmtId="0" fontId="24" fillId="0" borderId="1" xfId="133" applyFont="1" applyFill="1" applyBorder="1" applyAlignment="1">
      <alignment vertical="top" wrapText="1"/>
    </xf>
    <xf numFmtId="0" fontId="23" fillId="4" borderId="1" xfId="0" applyFont="1" applyFill="1" applyBorder="1" applyAlignment="1">
      <alignment horizontal="center" vertical="top" wrapText="1"/>
    </xf>
    <xf numFmtId="0" fontId="24" fillId="0" borderId="1" xfId="0" applyFont="1" applyFill="1" applyBorder="1" applyAlignment="1">
      <alignment vertical="top" wrapText="1"/>
    </xf>
    <xf numFmtId="0" fontId="24"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4" fillId="4" borderId="1" xfId="0" applyFont="1" applyFill="1" applyBorder="1" applyAlignment="1">
      <alignment vertical="top" wrapText="1"/>
    </xf>
    <xf numFmtId="0" fontId="24" fillId="6" borderId="1" xfId="0" applyFont="1" applyFill="1" applyBorder="1" applyAlignment="1">
      <alignment vertical="top" wrapText="1"/>
    </xf>
    <xf numFmtId="2" fontId="23" fillId="4" borderId="1" xfId="0" applyNumberFormat="1" applyFont="1" applyFill="1" applyBorder="1" applyAlignment="1">
      <alignment horizontal="center" vertical="top" wrapText="1"/>
    </xf>
    <xf numFmtId="0" fontId="23" fillId="4" borderId="1" xfId="0" applyFont="1" applyFill="1" applyBorder="1" applyAlignment="1">
      <alignment horizontal="left" vertical="top" wrapText="1"/>
    </xf>
    <xf numFmtId="0" fontId="23" fillId="0" borderId="1" xfId="0" applyFont="1" applyBorder="1" applyAlignment="1">
      <alignment horizontal="center" vertical="top" wrapText="1"/>
    </xf>
    <xf numFmtId="2" fontId="23" fillId="0" borderId="1" xfId="0" applyNumberFormat="1" applyFont="1" applyFill="1" applyBorder="1" applyAlignment="1">
      <alignment horizontal="center" vertical="top" wrapText="1"/>
    </xf>
    <xf numFmtId="0" fontId="25" fillId="0" borderId="0" xfId="0" applyFont="1" applyAlignment="1">
      <alignment vertical="top" wrapText="1"/>
    </xf>
    <xf numFmtId="0" fontId="23" fillId="0" borderId="1" xfId="0" applyFont="1" applyFill="1" applyBorder="1" applyAlignment="1">
      <alignment horizontal="left" vertical="top" wrapText="1"/>
    </xf>
    <xf numFmtId="0" fontId="25" fillId="0" borderId="1" xfId="0" applyFont="1" applyFill="1" applyBorder="1" applyAlignment="1">
      <alignment vertical="top" wrapText="1"/>
    </xf>
    <xf numFmtId="173" fontId="23" fillId="0" borderId="1" xfId="0" applyNumberFormat="1" applyFont="1" applyBorder="1" applyAlignment="1">
      <alignment horizontal="center" vertical="top" wrapText="1"/>
    </xf>
    <xf numFmtId="2" fontId="23" fillId="0" borderId="1" xfId="0" applyNumberFormat="1" applyFont="1" applyBorder="1" applyAlignment="1">
      <alignment horizontal="center" vertical="top" wrapText="1"/>
    </xf>
    <xf numFmtId="0" fontId="23" fillId="4" borderId="14" xfId="0" applyFont="1" applyFill="1" applyBorder="1" applyAlignment="1">
      <alignment horizontal="left" vertical="top" wrapText="1"/>
    </xf>
    <xf numFmtId="0" fontId="24" fillId="0" borderId="0" xfId="133" applyFont="1" applyAlignment="1"/>
    <xf numFmtId="0" fontId="24" fillId="0" borderId="0" xfId="133" applyFont="1" applyAlignment="1">
      <alignment horizontal="center"/>
    </xf>
    <xf numFmtId="0" fontId="24" fillId="5" borderId="1" xfId="0" applyFont="1" applyFill="1" applyBorder="1" applyAlignment="1">
      <alignment horizontal="left" vertical="top" wrapText="1"/>
    </xf>
    <xf numFmtId="0" fontId="24" fillId="0" borderId="0" xfId="133" applyFont="1" applyBorder="1" applyAlignment="1">
      <alignment vertical="top" wrapText="1"/>
    </xf>
    <xf numFmtId="0" fontId="0" fillId="0" borderId="0" xfId="0" applyAlignment="1">
      <alignment horizontal="center" vertical="top"/>
    </xf>
    <xf numFmtId="0" fontId="6" fillId="0" borderId="0" xfId="0" applyFont="1" applyBorder="1" applyAlignment="1">
      <alignment horizontal="center"/>
    </xf>
    <xf numFmtId="0" fontId="6" fillId="0" borderId="0" xfId="0" applyFont="1" applyBorder="1" applyAlignment="1"/>
    <xf numFmtId="0" fontId="0" fillId="0" borderId="0" xfId="0" applyBorder="1"/>
    <xf numFmtId="0" fontId="9" fillId="0" borderId="0" xfId="0" applyFont="1" applyBorder="1" applyAlignment="1">
      <alignment vertical="top" wrapText="1"/>
    </xf>
    <xf numFmtId="0" fontId="9" fillId="0" borderId="0" xfId="0" applyFont="1" applyBorder="1"/>
    <xf numFmtId="0" fontId="11" fillId="0" borderId="0"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vertical="top"/>
    </xf>
    <xf numFmtId="0" fontId="5" fillId="8" borderId="1" xfId="133" applyFont="1" applyFill="1" applyBorder="1" applyAlignment="1">
      <alignment vertical="top" wrapText="1"/>
    </xf>
    <xf numFmtId="0" fontId="5" fillId="9" borderId="1" xfId="133" applyFont="1" applyFill="1" applyBorder="1" applyAlignment="1">
      <alignment vertical="top" wrapText="1"/>
    </xf>
    <xf numFmtId="0" fontId="24" fillId="9" borderId="1" xfId="133" applyFont="1" applyFill="1" applyBorder="1" applyAlignment="1">
      <alignment vertical="top" wrapText="1"/>
    </xf>
    <xf numFmtId="0" fontId="24" fillId="9" borderId="1" xfId="133" applyFont="1" applyFill="1" applyBorder="1" applyAlignment="1">
      <alignment horizontal="justify" vertical="top" wrapText="1"/>
    </xf>
    <xf numFmtId="0" fontId="25" fillId="9" borderId="1" xfId="133" applyFont="1" applyFill="1" applyBorder="1" applyAlignment="1">
      <alignment vertical="top" wrapText="1"/>
    </xf>
    <xf numFmtId="0" fontId="24" fillId="8" borderId="1" xfId="133" applyFont="1" applyFill="1" applyBorder="1" applyAlignment="1">
      <alignment horizontal="justify" vertical="top" wrapText="1"/>
    </xf>
    <xf numFmtId="0" fontId="5" fillId="10" borderId="1" xfId="133" applyFont="1" applyFill="1" applyBorder="1" applyAlignment="1">
      <alignment vertical="top" wrapText="1"/>
    </xf>
    <xf numFmtId="0" fontId="24" fillId="9" borderId="1" xfId="133" applyFont="1" applyFill="1" applyBorder="1" applyAlignment="1">
      <alignment horizontal="left" vertical="top" wrapText="1"/>
    </xf>
    <xf numFmtId="0" fontId="24" fillId="9" borderId="1" xfId="0" applyFont="1" applyFill="1" applyBorder="1" applyAlignment="1">
      <alignment vertical="top" wrapText="1"/>
    </xf>
    <xf numFmtId="0" fontId="24" fillId="9" borderId="1" xfId="0" applyFont="1" applyFill="1" applyBorder="1" applyAlignment="1">
      <alignment horizontal="left" vertical="top" wrapText="1"/>
    </xf>
    <xf numFmtId="0" fontId="24" fillId="8" borderId="1" xfId="0" applyFont="1" applyFill="1" applyBorder="1" applyAlignment="1">
      <alignment vertical="top" wrapText="1"/>
    </xf>
    <xf numFmtId="0" fontId="5" fillId="10" borderId="1" xfId="0" applyFont="1" applyFill="1" applyBorder="1" applyAlignment="1">
      <alignment vertical="top" wrapText="1"/>
    </xf>
    <xf numFmtId="0" fontId="5" fillId="9" borderId="1" xfId="0" applyFont="1" applyFill="1" applyBorder="1" applyAlignment="1">
      <alignment vertical="top" wrapText="1"/>
    </xf>
    <xf numFmtId="0" fontId="5" fillId="11" borderId="1" xfId="133" applyFont="1" applyFill="1" applyBorder="1" applyAlignment="1">
      <alignment vertical="top" wrapText="1"/>
    </xf>
    <xf numFmtId="0" fontId="5" fillId="8" borderId="1" xfId="0" applyFont="1" applyFill="1" applyBorder="1" applyAlignment="1">
      <alignment vertical="top" wrapText="1"/>
    </xf>
    <xf numFmtId="0" fontId="28" fillId="0" borderId="1" xfId="0" applyFont="1" applyBorder="1" applyAlignment="1">
      <alignment horizontal="center" vertical="top"/>
    </xf>
    <xf numFmtId="0" fontId="28" fillId="0" borderId="0" xfId="0" applyFont="1" applyAlignment="1">
      <alignment horizontal="center" vertical="top"/>
    </xf>
    <xf numFmtId="0" fontId="4" fillId="10" borderId="1" xfId="133" applyFont="1" applyFill="1" applyBorder="1" applyAlignment="1">
      <alignment vertical="top" wrapText="1"/>
    </xf>
    <xf numFmtId="0" fontId="0" fillId="0" borderId="1" xfId="0" applyFill="1" applyBorder="1" applyAlignment="1">
      <alignment vertical="top" wrapText="1"/>
    </xf>
    <xf numFmtId="0" fontId="3" fillId="10" borderId="1" xfId="133" applyFont="1" applyFill="1" applyBorder="1" applyAlignment="1">
      <alignment vertical="top" wrapText="1"/>
    </xf>
    <xf numFmtId="0" fontId="3" fillId="8" borderId="1" xfId="133" applyFont="1" applyFill="1" applyBorder="1" applyAlignment="1">
      <alignment vertical="top" wrapText="1"/>
    </xf>
    <xf numFmtId="0" fontId="3" fillId="9" borderId="1" xfId="133" applyFont="1" applyFill="1" applyBorder="1" applyAlignment="1">
      <alignment vertical="top" wrapText="1"/>
    </xf>
    <xf numFmtId="0" fontId="3" fillId="8" borderId="1" xfId="0" applyFont="1" applyFill="1" applyBorder="1" applyAlignment="1">
      <alignment vertical="top" wrapText="1"/>
    </xf>
    <xf numFmtId="0" fontId="3" fillId="13" borderId="1" xfId="0" applyFont="1" applyFill="1" applyBorder="1" applyAlignment="1">
      <alignment vertical="top" wrapText="1"/>
    </xf>
    <xf numFmtId="0" fontId="5" fillId="0" borderId="1" xfId="133" applyFont="1" applyFill="1" applyBorder="1" applyAlignment="1">
      <alignment vertical="top" wrapText="1"/>
    </xf>
    <xf numFmtId="0" fontId="0" fillId="0" borderId="0" xfId="0"/>
    <xf numFmtId="0" fontId="2" fillId="10" borderId="1" xfId="133" applyFont="1" applyFill="1" applyBorder="1" applyAlignment="1">
      <alignment vertical="top" wrapText="1"/>
    </xf>
    <xf numFmtId="0" fontId="2" fillId="10" borderId="1" xfId="0" applyFont="1" applyFill="1" applyBorder="1" applyAlignment="1">
      <alignment vertical="top" wrapText="1"/>
    </xf>
    <xf numFmtId="0" fontId="0" fillId="0" borderId="0" xfId="0"/>
    <xf numFmtId="0" fontId="0" fillId="0" borderId="0" xfId="0"/>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2" fillId="0" borderId="0" xfId="0" applyFont="1" applyAlignment="1">
      <alignment horizontal="center" vertical="top" wrapText="1"/>
    </xf>
    <xf numFmtId="2" fontId="0" fillId="0" borderId="0" xfId="0" applyNumberFormat="1"/>
    <xf numFmtId="0" fontId="29" fillId="0" borderId="4" xfId="0" applyFont="1" applyBorder="1" applyAlignment="1">
      <alignment horizontal="center" vertical="top"/>
    </xf>
    <xf numFmtId="0" fontId="28" fillId="0" borderId="5" xfId="0" applyFont="1" applyBorder="1"/>
    <xf numFmtId="0" fontId="28" fillId="0" borderId="7" xfId="0" applyFont="1" applyBorder="1" applyAlignment="1">
      <alignment horizontal="center"/>
    </xf>
    <xf numFmtId="0" fontId="37" fillId="0" borderId="14" xfId="0" applyFont="1" applyBorder="1"/>
    <xf numFmtId="0" fontId="0" fillId="0" borderId="15" xfId="0" applyFont="1" applyBorder="1" applyAlignment="1">
      <alignment horizontal="center"/>
    </xf>
    <xf numFmtId="0" fontId="0" fillId="0" borderId="14" xfId="0" applyFont="1" applyBorder="1"/>
    <xf numFmtId="0" fontId="0" fillId="0" borderId="16" xfId="0" applyFont="1" applyBorder="1" applyAlignment="1">
      <alignment horizontal="center"/>
    </xf>
    <xf numFmtId="0" fontId="28" fillId="0" borderId="14" xfId="0" applyFont="1" applyBorder="1"/>
    <xf numFmtId="0" fontId="28" fillId="0" borderId="15" xfId="0" applyFont="1" applyBorder="1" applyAlignment="1">
      <alignment horizontal="center"/>
    </xf>
    <xf numFmtId="0" fontId="28" fillId="0" borderId="11" xfId="0" applyFont="1" applyBorder="1"/>
    <xf numFmtId="0" fontId="28" fillId="0" borderId="10" xfId="0" applyFont="1" applyBorder="1"/>
    <xf numFmtId="0" fontId="40" fillId="0" borderId="0" xfId="0" applyFont="1" applyAlignment="1">
      <alignment vertical="center" wrapText="1"/>
    </xf>
    <xf numFmtId="0" fontId="41" fillId="14" borderId="1" xfId="0" applyFont="1" applyFill="1" applyBorder="1" applyAlignment="1">
      <alignment horizontal="center" vertical="center" wrapText="1"/>
    </xf>
    <xf numFmtId="0" fontId="41" fillId="14" borderId="2" xfId="0" applyFont="1" applyFill="1" applyBorder="1" applyAlignment="1">
      <alignment horizontal="center" vertical="center" wrapText="1"/>
    </xf>
    <xf numFmtId="0" fontId="41" fillId="14" borderId="17" xfId="0" applyFont="1" applyFill="1" applyBorder="1" applyAlignment="1">
      <alignment horizontal="center" vertical="center" wrapText="1"/>
    </xf>
    <xf numFmtId="0" fontId="41" fillId="14" borderId="3" xfId="0" applyFont="1" applyFill="1" applyBorder="1" applyAlignment="1">
      <alignment horizontal="center" vertical="center" wrapText="1"/>
    </xf>
    <xf numFmtId="0" fontId="41" fillId="15" borderId="1" xfId="0" applyFont="1" applyFill="1" applyBorder="1" applyAlignment="1">
      <alignment vertical="center" wrapText="1"/>
    </xf>
    <xf numFmtId="0" fontId="40" fillId="16" borderId="1" xfId="0" applyFont="1" applyFill="1" applyBorder="1" applyAlignment="1">
      <alignment vertical="center" wrapText="1"/>
    </xf>
    <xf numFmtId="0" fontId="41" fillId="8" borderId="1" xfId="0" applyFont="1" applyFill="1" applyBorder="1" applyAlignment="1">
      <alignment vertical="center" wrapText="1"/>
    </xf>
    <xf numFmtId="0" fontId="40" fillId="8" borderId="1" xfId="0" applyFont="1" applyFill="1" applyBorder="1" applyAlignment="1">
      <alignment vertical="center" wrapText="1"/>
    </xf>
    <xf numFmtId="0" fontId="40" fillId="8" borderId="2" xfId="0" applyFont="1" applyFill="1" applyBorder="1" applyAlignment="1">
      <alignment vertical="center" wrapText="1"/>
    </xf>
    <xf numFmtId="0" fontId="40" fillId="8" borderId="17" xfId="0" applyFont="1" applyFill="1" applyBorder="1" applyAlignment="1">
      <alignment vertical="center" wrapText="1"/>
    </xf>
    <xf numFmtId="0" fontId="40" fillId="8" borderId="3" xfId="0" applyFont="1" applyFill="1" applyBorder="1" applyAlignment="1">
      <alignment vertical="center" wrapText="1"/>
    </xf>
    <xf numFmtId="0" fontId="40" fillId="0" borderId="1" xfId="0" applyFont="1" applyBorder="1" applyAlignment="1">
      <alignment vertical="center" wrapText="1"/>
    </xf>
    <xf numFmtId="174" fontId="40" fillId="0" borderId="1" xfId="0" applyNumberFormat="1" applyFont="1" applyBorder="1" applyAlignment="1">
      <alignment vertical="center" wrapText="1"/>
    </xf>
    <xf numFmtId="174" fontId="40" fillId="0" borderId="1" xfId="344" applyNumberFormat="1" applyFont="1" applyBorder="1" applyAlignment="1">
      <alignment vertical="center" wrapText="1"/>
    </xf>
    <xf numFmtId="174" fontId="40" fillId="0" borderId="2" xfId="344" applyNumberFormat="1" applyFont="1" applyBorder="1" applyAlignment="1">
      <alignment vertical="center" wrapText="1"/>
    </xf>
    <xf numFmtId="174" fontId="40" fillId="0" borderId="17" xfId="344" applyNumberFormat="1" applyFont="1" applyBorder="1" applyAlignment="1">
      <alignment vertical="center" wrapText="1"/>
    </xf>
    <xf numFmtId="0" fontId="40" fillId="0" borderId="3" xfId="0" applyFont="1" applyBorder="1" applyAlignment="1">
      <alignment vertical="center" wrapText="1"/>
    </xf>
    <xf numFmtId="0" fontId="40" fillId="15" borderId="1" xfId="0" applyFont="1" applyFill="1" applyBorder="1" applyAlignment="1">
      <alignment vertical="center" wrapText="1"/>
    </xf>
    <xf numFmtId="174" fontId="40" fillId="8" borderId="1" xfId="344" applyNumberFormat="1" applyFont="1" applyFill="1" applyBorder="1" applyAlignment="1">
      <alignment vertical="center" wrapText="1"/>
    </xf>
    <xf numFmtId="174" fontId="40" fillId="8" borderId="2" xfId="344" applyNumberFormat="1" applyFont="1" applyFill="1" applyBorder="1" applyAlignment="1">
      <alignment vertical="center" wrapText="1"/>
    </xf>
    <xf numFmtId="174" fontId="40" fillId="8" borderId="17" xfId="344" applyNumberFormat="1" applyFont="1" applyFill="1" applyBorder="1" applyAlignment="1">
      <alignment vertical="center" wrapText="1"/>
    </xf>
    <xf numFmtId="0" fontId="40" fillId="17" borderId="1" xfId="0" applyFont="1" applyFill="1" applyBorder="1" applyAlignment="1">
      <alignment vertical="center" wrapText="1"/>
    </xf>
    <xf numFmtId="0" fontId="41" fillId="8" borderId="1" xfId="0" applyFont="1" applyFill="1" applyBorder="1" applyAlignment="1">
      <alignment vertical="center"/>
    </xf>
    <xf numFmtId="0" fontId="43" fillId="0" borderId="1" xfId="0" applyFont="1" applyBorder="1" applyAlignment="1">
      <alignment vertical="center" wrapText="1"/>
    </xf>
    <xf numFmtId="174" fontId="43" fillId="0" borderId="1" xfId="0" applyNumberFormat="1" applyFont="1" applyBorder="1" applyAlignment="1">
      <alignment vertical="center" wrapText="1"/>
    </xf>
    <xf numFmtId="174" fontId="43" fillId="0" borderId="2" xfId="344" applyNumberFormat="1" applyFont="1" applyBorder="1" applyAlignment="1">
      <alignment vertical="center" wrapText="1"/>
    </xf>
    <xf numFmtId="174" fontId="43" fillId="0" borderId="17" xfId="344" applyNumberFormat="1" applyFont="1" applyBorder="1" applyAlignment="1">
      <alignment vertical="center" wrapText="1"/>
    </xf>
    <xf numFmtId="0" fontId="43" fillId="0" borderId="3" xfId="0" applyFont="1" applyBorder="1" applyAlignment="1">
      <alignment vertical="center" wrapText="1"/>
    </xf>
    <xf numFmtId="0" fontId="43" fillId="15" borderId="1" xfId="0" applyFont="1" applyFill="1" applyBorder="1" applyAlignment="1">
      <alignment vertical="center" wrapText="1"/>
    </xf>
    <xf numFmtId="0" fontId="43" fillId="0" borderId="0" xfId="0" applyFont="1" applyAlignment="1">
      <alignment vertical="center" wrapText="1"/>
    </xf>
    <xf numFmtId="174" fontId="40" fillId="0" borderId="3" xfId="0" applyNumberFormat="1" applyFont="1" applyBorder="1" applyAlignment="1">
      <alignment vertical="center" wrapText="1"/>
    </xf>
    <xf numFmtId="0" fontId="41" fillId="8" borderId="0" xfId="0" applyFont="1" applyFill="1" applyAlignment="1">
      <alignment vertical="center" wrapText="1"/>
    </xf>
    <xf numFmtId="0" fontId="44" fillId="8" borderId="1" xfId="0" applyFont="1" applyFill="1" applyBorder="1" applyAlignment="1">
      <alignment vertical="center" wrapText="1"/>
    </xf>
    <xf numFmtId="174" fontId="44" fillId="8" borderId="1" xfId="344" applyNumberFormat="1" applyFont="1" applyFill="1" applyBorder="1" applyAlignment="1">
      <alignment vertical="center" wrapText="1"/>
    </xf>
    <xf numFmtId="174" fontId="44" fillId="8" borderId="2" xfId="344" applyNumberFormat="1" applyFont="1" applyFill="1" applyBorder="1" applyAlignment="1">
      <alignment vertical="center" wrapText="1"/>
    </xf>
    <xf numFmtId="174" fontId="44" fillId="8" borderId="17" xfId="344" applyNumberFormat="1" applyFont="1" applyFill="1" applyBorder="1" applyAlignment="1">
      <alignment vertical="center" wrapText="1"/>
    </xf>
    <xf numFmtId="0" fontId="40" fillId="0" borderId="1" xfId="0" applyFont="1" applyFill="1" applyBorder="1" applyAlignment="1">
      <alignment vertical="center" wrapText="1"/>
    </xf>
    <xf numFmtId="174" fontId="40" fillId="0" borderId="1" xfId="0" applyNumberFormat="1" applyFont="1" applyFill="1" applyBorder="1" applyAlignment="1">
      <alignment vertical="center" wrapText="1"/>
    </xf>
    <xf numFmtId="174" fontId="40" fillId="0" borderId="1" xfId="344" applyNumberFormat="1" applyFont="1" applyFill="1" applyBorder="1" applyAlignment="1">
      <alignment vertical="center" wrapText="1"/>
    </xf>
    <xf numFmtId="174" fontId="40" fillId="0" borderId="21" xfId="344" applyNumberFormat="1" applyFont="1" applyBorder="1" applyAlignment="1">
      <alignment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5" fillId="18" borderId="1" xfId="0" applyFont="1" applyFill="1" applyBorder="1" applyAlignment="1">
      <alignment vertical="center" wrapText="1"/>
    </xf>
    <xf numFmtId="174" fontId="40" fillId="8" borderId="9" xfId="344" applyNumberFormat="1" applyFont="1" applyFill="1" applyBorder="1" applyAlignment="1">
      <alignment vertical="center" wrapText="1"/>
    </xf>
    <xf numFmtId="174" fontId="40" fillId="8" borderId="21" xfId="344" applyNumberFormat="1" applyFont="1" applyFill="1" applyBorder="1" applyAlignment="1">
      <alignment vertical="center" wrapText="1"/>
    </xf>
    <xf numFmtId="0" fontId="46" fillId="0" borderId="12" xfId="0" applyFont="1" applyBorder="1" applyAlignment="1">
      <alignment vertical="center" wrapText="1"/>
    </xf>
    <xf numFmtId="174" fontId="40" fillId="0" borderId="22" xfId="344" applyNumberFormat="1" applyFont="1" applyBorder="1" applyAlignment="1">
      <alignment vertical="center" wrapText="1"/>
    </xf>
    <xf numFmtId="0" fontId="40" fillId="0" borderId="2" xfId="0" applyFont="1" applyBorder="1" applyAlignment="1">
      <alignment vertical="center" wrapText="1"/>
    </xf>
    <xf numFmtId="174" fontId="40" fillId="0" borderId="2" xfId="344" applyNumberFormat="1" applyFont="1" applyFill="1" applyBorder="1" applyAlignment="1">
      <alignment vertical="center" wrapText="1"/>
    </xf>
    <xf numFmtId="0" fontId="40" fillId="0" borderId="3" xfId="0" applyFont="1" applyFill="1" applyBorder="1" applyAlignment="1">
      <alignment vertical="center" wrapText="1"/>
    </xf>
    <xf numFmtId="0" fontId="45" fillId="8" borderId="12" xfId="0" applyFont="1" applyFill="1" applyBorder="1" applyAlignment="1">
      <alignment vertical="center"/>
    </xf>
    <xf numFmtId="174" fontId="40" fillId="8" borderId="22" xfId="344" applyNumberFormat="1" applyFont="1" applyFill="1" applyBorder="1" applyAlignment="1">
      <alignment vertical="center" wrapText="1"/>
    </xf>
    <xf numFmtId="174" fontId="41" fillId="19" borderId="17" xfId="344" applyNumberFormat="1" applyFont="1" applyFill="1" applyBorder="1" applyAlignment="1">
      <alignment vertical="center" wrapText="1"/>
    </xf>
    <xf numFmtId="0" fontId="40" fillId="17" borderId="0" xfId="0" applyFont="1" applyFill="1" applyAlignment="1">
      <alignment vertical="center" wrapText="1"/>
    </xf>
    <xf numFmtId="1" fontId="40" fillId="0" borderId="0" xfId="0" applyNumberFormat="1" applyFont="1" applyAlignment="1">
      <alignment vertical="center" wrapText="1"/>
    </xf>
    <xf numFmtId="0" fontId="40" fillId="15" borderId="0" xfId="0" applyFont="1" applyFill="1" applyAlignment="1">
      <alignment vertical="center" wrapText="1"/>
    </xf>
    <xf numFmtId="0" fontId="28" fillId="0" borderId="0" xfId="0" applyFont="1"/>
    <xf numFmtId="0" fontId="48" fillId="0" borderId="0" xfId="0" applyFont="1" applyBorder="1"/>
    <xf numFmtId="0" fontId="28" fillId="0" borderId="0" xfId="0" applyFont="1" applyBorder="1"/>
    <xf numFmtId="0" fontId="0" fillId="0" borderId="0" xfId="0"/>
    <xf numFmtId="0" fontId="0" fillId="0" borderId="9" xfId="0" applyBorder="1" applyAlignment="1">
      <alignment vertical="top" wrapText="1"/>
    </xf>
    <xf numFmtId="0" fontId="47" fillId="20" borderId="1" xfId="0" applyFont="1" applyFill="1" applyBorder="1" applyAlignment="1">
      <alignment horizontal="center" vertical="center" wrapText="1"/>
    </xf>
    <xf numFmtId="0" fontId="41" fillId="0" borderId="1" xfId="0" applyFont="1" applyBorder="1" applyAlignment="1">
      <alignment vertical="center"/>
    </xf>
    <xf numFmtId="43" fontId="40" fillId="0" borderId="1" xfId="345" applyFont="1" applyBorder="1" applyAlignment="1">
      <alignment vertical="center"/>
    </xf>
    <xf numFmtId="0" fontId="40" fillId="0" borderId="1" xfId="185" applyFont="1" applyBorder="1" applyAlignment="1">
      <alignment vertical="center"/>
    </xf>
    <xf numFmtId="43" fontId="40" fillId="0" borderId="1" xfId="346" applyNumberFormat="1" applyFont="1" applyBorder="1" applyAlignment="1">
      <alignment vertical="center"/>
    </xf>
    <xf numFmtId="0" fontId="40" fillId="0" borderId="1" xfId="0" applyFont="1" applyBorder="1" applyAlignment="1">
      <alignment vertical="center"/>
    </xf>
    <xf numFmtId="43" fontId="40" fillId="0" borderId="1" xfId="346" applyNumberFormat="1" applyFont="1" applyFill="1" applyBorder="1" applyAlignment="1">
      <alignment vertical="center"/>
    </xf>
    <xf numFmtId="0" fontId="40" fillId="0" borderId="1" xfId="346" applyFont="1" applyBorder="1" applyAlignment="1">
      <alignment vertical="center"/>
    </xf>
    <xf numFmtId="43" fontId="43" fillId="0" borderId="1" xfId="154" applyNumberFormat="1" applyFont="1" applyBorder="1" applyAlignment="1">
      <alignment vertical="center"/>
    </xf>
    <xf numFmtId="43" fontId="41" fillId="0" borderId="1" xfId="346" applyNumberFormat="1" applyFont="1" applyBorder="1" applyAlignment="1">
      <alignment vertical="center"/>
    </xf>
    <xf numFmtId="0" fontId="50" fillId="0" borderId="1" xfId="185" applyFont="1" applyBorder="1" applyAlignment="1">
      <alignment horizontal="left" vertical="center"/>
    </xf>
    <xf numFmtId="0" fontId="43" fillId="0" borderId="1" xfId="0" applyFont="1" applyBorder="1" applyAlignment="1">
      <alignment horizontal="justify" vertical="center"/>
    </xf>
    <xf numFmtId="43" fontId="40" fillId="0" borderId="13" xfId="346" applyNumberFormat="1" applyFont="1" applyFill="1" applyBorder="1" applyAlignment="1">
      <alignment vertical="center"/>
    </xf>
    <xf numFmtId="3" fontId="9" fillId="0" borderId="1" xfId="0" applyNumberFormat="1" applyFont="1" applyBorder="1"/>
    <xf numFmtId="3" fontId="48" fillId="0" borderId="1" xfId="0" applyNumberFormat="1" applyFont="1" applyBorder="1"/>
    <xf numFmtId="0" fontId="52" fillId="0" borderId="1" xfId="0" applyFont="1" applyBorder="1" applyAlignment="1">
      <alignment horizontal="center" vertical="center"/>
    </xf>
    <xf numFmtId="0" fontId="9" fillId="0" borderId="2" xfId="0" applyFont="1" applyBorder="1" applyAlignment="1">
      <alignment vertical="top"/>
    </xf>
    <xf numFmtId="0" fontId="0" fillId="0" borderId="4" xfId="0" applyBorder="1"/>
    <xf numFmtId="0" fontId="0" fillId="0" borderId="4" xfId="0" applyBorder="1" applyAlignment="1">
      <alignment vertical="top"/>
    </xf>
    <xf numFmtId="174" fontId="0" fillId="0" borderId="1" xfId="344" applyNumberFormat="1" applyFont="1" applyBorder="1" applyAlignment="1">
      <alignment horizontal="center" vertical="top"/>
    </xf>
    <xf numFmtId="174" fontId="38" fillId="12" borderId="1" xfId="344" applyNumberFormat="1" applyFont="1" applyFill="1" applyBorder="1" applyAlignment="1">
      <alignment horizontal="center" vertical="top"/>
    </xf>
    <xf numFmtId="174" fontId="0" fillId="0" borderId="0" xfId="344" applyNumberFormat="1" applyFont="1" applyAlignment="1">
      <alignment horizontal="center" vertical="top"/>
    </xf>
    <xf numFmtId="0" fontId="0" fillId="0" borderId="9" xfId="0" applyBorder="1" applyAlignment="1">
      <alignment horizontal="center" vertical="top"/>
    </xf>
    <xf numFmtId="0" fontId="29" fillId="0" borderId="1" xfId="0" applyFont="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29" fillId="0" borderId="9" xfId="0" applyFont="1" applyBorder="1" applyAlignment="1">
      <alignment horizontal="center" vertical="top" wrapText="1"/>
    </xf>
    <xf numFmtId="0" fontId="53" fillId="2" borderId="1" xfId="0" applyFont="1" applyFill="1" applyBorder="1" applyAlignment="1">
      <alignment horizontal="center" vertical="top" wrapText="1"/>
    </xf>
    <xf numFmtId="4" fontId="53" fillId="2" borderId="1" xfId="0" applyNumberFormat="1" applyFont="1" applyFill="1" applyBorder="1" applyAlignment="1">
      <alignment horizontal="center" vertical="top" wrapText="1"/>
    </xf>
    <xf numFmtId="174" fontId="53" fillId="2" borderId="1" xfId="344" applyNumberFormat="1" applyFont="1" applyFill="1" applyBorder="1" applyAlignment="1">
      <alignment horizontal="center" vertical="top" wrapText="1"/>
    </xf>
    <xf numFmtId="0" fontId="49" fillId="12" borderId="5" xfId="0" applyFont="1" applyFill="1" applyBorder="1" applyAlignment="1"/>
    <xf numFmtId="0" fontId="0" fillId="12" borderId="6" xfId="0" applyFill="1" applyBorder="1" applyAlignment="1"/>
    <xf numFmtId="0" fontId="0" fillId="12" borderId="6" xfId="0" applyFill="1" applyBorder="1" applyAlignment="1">
      <alignment wrapText="1"/>
    </xf>
    <xf numFmtId="0" fontId="0" fillId="12" borderId="7" xfId="0" applyFill="1" applyBorder="1" applyAlignment="1">
      <alignment vertical="top"/>
    </xf>
    <xf numFmtId="174" fontId="41" fillId="8" borderId="17" xfId="344" applyNumberFormat="1" applyFont="1" applyFill="1" applyBorder="1" applyAlignment="1">
      <alignment vertical="center" wrapText="1"/>
    </xf>
    <xf numFmtId="174" fontId="40" fillId="8" borderId="3" xfId="0" applyNumberFormat="1" applyFont="1" applyFill="1" applyBorder="1" applyAlignment="1">
      <alignment vertical="center" wrapText="1"/>
    </xf>
    <xf numFmtId="0" fontId="28" fillId="0" borderId="9" xfId="0" applyFont="1" applyBorder="1" applyAlignment="1">
      <alignment horizontal="center" vertical="top"/>
    </xf>
    <xf numFmtId="0" fontId="0" fillId="0" borderId="0" xfId="0"/>
    <xf numFmtId="0" fontId="0" fillId="0" borderId="9" xfId="0" applyFont="1" applyBorder="1" applyAlignment="1">
      <alignment vertical="top" wrapText="1"/>
    </xf>
    <xf numFmtId="0" fontId="28" fillId="12" borderId="6" xfId="0" applyFont="1" applyFill="1" applyBorder="1" applyAlignment="1"/>
    <xf numFmtId="0" fontId="28" fillId="0" borderId="9" xfId="0" applyFont="1" applyBorder="1" applyAlignment="1">
      <alignment horizontal="left" vertical="top" wrapText="1"/>
    </xf>
    <xf numFmtId="0" fontId="28" fillId="0" borderId="9" xfId="0" applyFont="1" applyFill="1" applyBorder="1" applyAlignment="1">
      <alignment vertical="top" wrapText="1"/>
    </xf>
    <xf numFmtId="0" fontId="28" fillId="0" borderId="1" xfId="0" applyFont="1" applyFill="1" applyBorder="1" applyAlignment="1">
      <alignment vertical="top" wrapText="1"/>
    </xf>
    <xf numFmtId="0" fontId="28" fillId="0" borderId="13" xfId="0" applyFont="1" applyFill="1" applyBorder="1" applyAlignment="1">
      <alignment vertical="top" wrapText="1"/>
    </xf>
    <xf numFmtId="0" fontId="0" fillId="0" borderId="9" xfId="0" applyFont="1" applyBorder="1" applyAlignment="1">
      <alignment horizontal="left" vertical="top" wrapText="1"/>
    </xf>
    <xf numFmtId="0" fontId="0" fillId="0" borderId="0" xfId="0"/>
    <xf numFmtId="0" fontId="28" fillId="0" borderId="1" xfId="0" applyFont="1" applyBorder="1" applyAlignment="1">
      <alignment horizontal="center" vertical="top" wrapText="1"/>
    </xf>
    <xf numFmtId="0" fontId="56" fillId="7" borderId="8" xfId="0" applyFont="1" applyFill="1" applyBorder="1" applyAlignment="1">
      <alignment vertical="top" wrapText="1"/>
    </xf>
    <xf numFmtId="0" fontId="56" fillId="7" borderId="10" xfId="0" applyFont="1" applyFill="1" applyBorder="1" applyAlignment="1">
      <alignment vertical="top" wrapText="1"/>
    </xf>
    <xf numFmtId="0" fontId="56" fillId="7" borderId="1" xfId="0" applyFont="1" applyFill="1" applyBorder="1" applyAlignment="1">
      <alignment vertical="top" wrapText="1"/>
    </xf>
    <xf numFmtId="0" fontId="56" fillId="7" borderId="8" xfId="0" applyFont="1" applyFill="1" applyBorder="1" applyAlignment="1">
      <alignment vertical="top" wrapText="1"/>
    </xf>
    <xf numFmtId="174" fontId="39" fillId="0" borderId="1" xfId="344" applyNumberFormat="1" applyFont="1" applyBorder="1" applyAlignment="1">
      <alignment horizontal="center" vertical="top" wrapText="1"/>
    </xf>
    <xf numFmtId="0" fontId="22" fillId="2" borderId="1" xfId="0" applyFont="1" applyFill="1" applyBorder="1" applyAlignment="1">
      <alignment horizontal="center" vertical="top" wrapText="1"/>
    </xf>
    <xf numFmtId="0" fontId="28" fillId="12" borderId="6" xfId="0" applyFont="1" applyFill="1" applyBorder="1" applyAlignment="1">
      <alignment wrapText="1"/>
    </xf>
    <xf numFmtId="0" fontId="58" fillId="0" borderId="1" xfId="0" applyFont="1" applyBorder="1" applyAlignment="1">
      <alignment horizontal="center" vertical="top" wrapText="1"/>
    </xf>
    <xf numFmtId="0" fontId="58" fillId="0" borderId="9" xfId="0" applyFont="1" applyBorder="1" applyAlignment="1">
      <alignment horizontal="center" vertical="top" wrapText="1"/>
    </xf>
    <xf numFmtId="0" fontId="58" fillId="0" borderId="1" xfId="0" applyFont="1" applyFill="1" applyBorder="1" applyAlignment="1">
      <alignment horizontal="center" vertical="top" wrapText="1"/>
    </xf>
    <xf numFmtId="0" fontId="28" fillId="0" borderId="0" xfId="0" applyFont="1" applyAlignment="1">
      <alignment horizontal="center" vertical="top" wrapText="1"/>
    </xf>
    <xf numFmtId="0" fontId="0" fillId="0" borderId="9" xfId="0" applyBorder="1" applyAlignment="1">
      <alignment vertical="top" wrapText="1"/>
    </xf>
    <xf numFmtId="0" fontId="28" fillId="17" borderId="1" xfId="0" applyFont="1" applyFill="1" applyBorder="1" applyAlignment="1">
      <alignment vertical="top" wrapText="1"/>
    </xf>
    <xf numFmtId="0" fontId="28" fillId="17" borderId="1" xfId="0" applyFont="1" applyFill="1" applyBorder="1" applyAlignment="1">
      <alignment horizontal="center" vertical="top"/>
    </xf>
    <xf numFmtId="0" fontId="0" fillId="17" borderId="1" xfId="0" applyFill="1" applyBorder="1" applyAlignment="1">
      <alignment vertical="top" wrapText="1"/>
    </xf>
    <xf numFmtId="0" fontId="0" fillId="17" borderId="1" xfId="0" applyFont="1" applyFill="1" applyBorder="1" applyAlignment="1">
      <alignment vertical="top" wrapText="1"/>
    </xf>
    <xf numFmtId="0" fontId="0" fillId="17" borderId="13" xfId="0" applyFill="1" applyBorder="1" applyAlignment="1">
      <alignment vertical="top" wrapText="1"/>
    </xf>
    <xf numFmtId="0" fontId="58" fillId="0" borderId="4" xfId="0" applyFont="1" applyBorder="1" applyAlignment="1">
      <alignment horizontal="center" vertical="top" wrapText="1"/>
    </xf>
    <xf numFmtId="0" fontId="0" fillId="0" borderId="1" xfId="0" applyFont="1" applyFill="1" applyBorder="1" applyAlignment="1">
      <alignment vertical="top" wrapText="1"/>
    </xf>
    <xf numFmtId="0" fontId="28" fillId="0" borderId="9" xfId="0" applyFont="1" applyBorder="1" applyAlignment="1">
      <alignment horizontal="center" vertical="top"/>
    </xf>
    <xf numFmtId="0" fontId="0" fillId="0" borderId="9" xfId="0" applyBorder="1" applyAlignment="1">
      <alignment vertical="top" wrapText="1"/>
    </xf>
    <xf numFmtId="0" fontId="13" fillId="0" borderId="1" xfId="133" applyBorder="1" applyAlignment="1">
      <alignment vertical="top" wrapText="1"/>
    </xf>
    <xf numFmtId="0" fontId="28" fillId="0" borderId="9" xfId="0" applyFont="1" applyBorder="1" applyAlignment="1">
      <alignment horizontal="center" vertical="top" wrapText="1"/>
    </xf>
    <xf numFmtId="0" fontId="28" fillId="0" borderId="9" xfId="0" applyFont="1" applyBorder="1" applyAlignment="1">
      <alignment horizontal="center" vertical="top"/>
    </xf>
    <xf numFmtId="0" fontId="0" fillId="0" borderId="9" xfId="0" applyBorder="1" applyAlignment="1">
      <alignment vertical="top" wrapText="1"/>
    </xf>
    <xf numFmtId="0" fontId="53" fillId="2" borderId="1" xfId="0" applyFont="1" applyFill="1" applyBorder="1" applyAlignment="1">
      <alignment horizontal="center" vertical="top" wrapText="1"/>
    </xf>
    <xf numFmtId="0" fontId="56" fillId="7" borderId="8" xfId="0" applyFont="1" applyFill="1" applyBorder="1" applyAlignment="1">
      <alignment vertical="top" wrapText="1"/>
    </xf>
    <xf numFmtId="0" fontId="56" fillId="7" borderId="10" xfId="0" applyFont="1" applyFill="1" applyBorder="1" applyAlignment="1">
      <alignment vertical="top" wrapText="1"/>
    </xf>
    <xf numFmtId="0" fontId="29" fillId="0" borderId="9" xfId="0" applyFont="1" applyBorder="1" applyAlignment="1">
      <alignment horizontal="center" vertical="top" wrapText="1"/>
    </xf>
    <xf numFmtId="0" fontId="28" fillId="0" borderId="1" xfId="0" applyFont="1" applyBorder="1" applyAlignment="1">
      <alignment horizontal="center" vertical="top"/>
    </xf>
    <xf numFmtId="0" fontId="28" fillId="17" borderId="9" xfId="0" applyFont="1" applyFill="1" applyBorder="1" applyAlignment="1">
      <alignment horizontal="center" vertical="top"/>
    </xf>
    <xf numFmtId="0" fontId="0" fillId="17" borderId="9" xfId="0" applyFill="1" applyBorder="1" applyAlignment="1">
      <alignment vertical="top" wrapText="1"/>
    </xf>
    <xf numFmtId="0" fontId="59" fillId="0" borderId="23" xfId="0" applyFont="1" applyBorder="1" applyAlignment="1">
      <alignment horizontal="center" vertical="top"/>
    </xf>
    <xf numFmtId="0" fontId="6" fillId="0" borderId="0" xfId="0" applyFont="1" applyAlignment="1">
      <alignment horizontal="center"/>
    </xf>
    <xf numFmtId="0" fontId="6" fillId="0" borderId="0" xfId="0" applyFont="1" applyAlignment="1"/>
    <xf numFmtId="0" fontId="9" fillId="0" borderId="24" xfId="0" applyFont="1" applyBorder="1" applyAlignment="1">
      <alignment vertical="top" wrapText="1"/>
    </xf>
    <xf numFmtId="0" fontId="9" fillId="0" borderId="0" xfId="0" applyFont="1" applyAlignment="1">
      <alignment vertical="top" wrapText="1"/>
    </xf>
    <xf numFmtId="0" fontId="9" fillId="0" borderId="25" xfId="0" applyFont="1" applyBorder="1" applyAlignment="1">
      <alignment vertical="top" wrapText="1"/>
    </xf>
    <xf numFmtId="0" fontId="9" fillId="0" borderId="0" xfId="0" applyFont="1" applyBorder="1" applyAlignment="1">
      <alignment horizontal="left" vertical="top" wrapText="1"/>
    </xf>
    <xf numFmtId="0" fontId="48" fillId="0" borderId="2" xfId="0" applyFont="1" applyBorder="1" applyAlignment="1">
      <alignment horizontal="left" vertical="top"/>
    </xf>
    <xf numFmtId="0" fontId="48" fillId="0" borderId="4" xfId="0" applyFont="1" applyBorder="1" applyAlignment="1">
      <alignment horizontal="left" vertical="top"/>
    </xf>
    <xf numFmtId="0" fontId="30" fillId="2" borderId="0" xfId="0" applyFont="1" applyFill="1" applyBorder="1" applyAlignment="1">
      <alignment horizontal="left" vertical="top" wrapText="1"/>
    </xf>
    <xf numFmtId="0" fontId="51" fillId="21" borderId="0" xfId="0" applyFont="1" applyFill="1" applyBorder="1" applyAlignment="1">
      <alignment horizontal="left" vertical="top" wrapText="1"/>
    </xf>
    <xf numFmtId="0" fontId="51" fillId="0" borderId="0" xfId="0" applyFont="1" applyBorder="1" applyAlignment="1">
      <alignment horizontal="left" vertical="top" wrapText="1"/>
    </xf>
    <xf numFmtId="0" fontId="28" fillId="0" borderId="1" xfId="0" applyFont="1" applyBorder="1" applyAlignment="1">
      <alignment horizontal="center" vertical="top"/>
    </xf>
    <xf numFmtId="0" fontId="28" fillId="0" borderId="9" xfId="0" applyFont="1" applyBorder="1" applyAlignment="1">
      <alignment vertical="top" wrapText="1"/>
    </xf>
    <xf numFmtId="0" fontId="28" fillId="0" borderId="13" xfId="0" applyFont="1" applyBorder="1" applyAlignment="1">
      <alignment vertical="top" wrapText="1"/>
    </xf>
    <xf numFmtId="0" fontId="28" fillId="0" borderId="12" xfId="0" applyFont="1" applyBorder="1" applyAlignment="1">
      <alignment vertical="top" wrapText="1"/>
    </xf>
    <xf numFmtId="0" fontId="28" fillId="17" borderId="9" xfId="0" applyFont="1" applyFill="1" applyBorder="1" applyAlignment="1">
      <alignment horizontal="left" vertical="top" wrapText="1"/>
    </xf>
    <xf numFmtId="0" fontId="28" fillId="17" borderId="13" xfId="0" applyFont="1" applyFill="1" applyBorder="1" applyAlignment="1">
      <alignment horizontal="left" vertical="top" wrapText="1"/>
    </xf>
    <xf numFmtId="0" fontId="28" fillId="0" borderId="9" xfId="0" applyFont="1" applyBorder="1" applyAlignment="1">
      <alignment horizontal="center" vertical="top"/>
    </xf>
    <xf numFmtId="0" fontId="28" fillId="0" borderId="12" xfId="0" applyFont="1" applyBorder="1" applyAlignment="1">
      <alignment horizontal="center" vertical="top"/>
    </xf>
    <xf numFmtId="0" fontId="28" fillId="17" borderId="9" xfId="0" applyFont="1" applyFill="1" applyBorder="1" applyAlignment="1">
      <alignment vertical="top" wrapText="1"/>
    </xf>
    <xf numFmtId="0" fontId="28" fillId="17" borderId="12" xfId="0" applyFont="1" applyFill="1" applyBorder="1" applyAlignment="1">
      <alignment vertical="top" wrapText="1"/>
    </xf>
    <xf numFmtId="0" fontId="28" fillId="0" borderId="13" xfId="0" applyFont="1" applyBorder="1" applyAlignment="1">
      <alignment horizontal="center" vertical="top"/>
    </xf>
    <xf numFmtId="0" fontId="28" fillId="0" borderId="9" xfId="0" applyFont="1" applyBorder="1" applyAlignment="1">
      <alignment horizontal="center" vertical="top" wrapText="1"/>
    </xf>
    <xf numFmtId="0" fontId="28" fillId="0" borderId="13" xfId="0" applyFont="1" applyBorder="1" applyAlignment="1">
      <alignment horizontal="center" vertical="top" wrapText="1"/>
    </xf>
    <xf numFmtId="0" fontId="28" fillId="0" borderId="12" xfId="0" applyFont="1" applyBorder="1" applyAlignment="1">
      <alignment horizontal="center" vertical="top" wrapText="1"/>
    </xf>
    <xf numFmtId="0" fontId="0" fillId="0" borderId="9" xfId="0" applyBorder="1" applyAlignment="1">
      <alignment vertical="top" wrapText="1"/>
    </xf>
    <xf numFmtId="0" fontId="0" fillId="0" borderId="13" xfId="0" applyBorder="1" applyAlignment="1">
      <alignment vertical="top" wrapText="1"/>
    </xf>
    <xf numFmtId="0" fontId="0" fillId="0" borderId="12" xfId="0" applyBorder="1" applyAlignment="1">
      <alignment vertical="top" wrapText="1"/>
    </xf>
    <xf numFmtId="0" fontId="38" fillId="12" borderId="2" xfId="0" applyFont="1" applyFill="1" applyBorder="1" applyAlignment="1">
      <alignment horizontal="left" vertical="top"/>
    </xf>
    <xf numFmtId="0" fontId="38" fillId="12" borderId="3" xfId="0" applyFont="1" applyFill="1" applyBorder="1" applyAlignment="1">
      <alignment horizontal="left" vertical="top"/>
    </xf>
    <xf numFmtId="0" fontId="38" fillId="12" borderId="4" xfId="0" applyFont="1" applyFill="1" applyBorder="1" applyAlignment="1">
      <alignment horizontal="left" vertical="top"/>
    </xf>
    <xf numFmtId="0" fontId="0" fillId="0" borderId="6" xfId="0" applyBorder="1"/>
    <xf numFmtId="0" fontId="0" fillId="0" borderId="7" xfId="0" applyBorder="1"/>
    <xf numFmtId="0" fontId="56" fillId="7" borderId="11" xfId="0" applyFont="1" applyFill="1" applyBorder="1" applyAlignment="1">
      <alignment vertical="top" wrapText="1"/>
    </xf>
    <xf numFmtId="0" fontId="56" fillId="7" borderId="8" xfId="0" applyFont="1" applyFill="1" applyBorder="1" applyAlignment="1">
      <alignment vertical="top" wrapText="1"/>
    </xf>
    <xf numFmtId="0" fontId="56" fillId="7" borderId="10" xfId="0" applyFont="1" applyFill="1" applyBorder="1" applyAlignment="1">
      <alignment vertical="top" wrapText="1"/>
    </xf>
    <xf numFmtId="0" fontId="28" fillId="0" borderId="9" xfId="0" applyFont="1" applyFill="1" applyBorder="1" applyAlignment="1">
      <alignment vertical="top" wrapText="1"/>
    </xf>
    <xf numFmtId="0" fontId="28" fillId="0" borderId="13" xfId="0" applyFont="1" applyFill="1" applyBorder="1" applyAlignment="1">
      <alignment vertical="top" wrapText="1"/>
    </xf>
    <xf numFmtId="0" fontId="56" fillId="7" borderId="2" xfId="0" applyFont="1" applyFill="1" applyBorder="1" applyAlignment="1">
      <alignment vertical="top" wrapText="1"/>
    </xf>
    <xf numFmtId="0" fontId="56" fillId="7" borderId="3" xfId="0" applyFont="1" applyFill="1" applyBorder="1" applyAlignment="1">
      <alignment vertical="top" wrapText="1"/>
    </xf>
    <xf numFmtId="0" fontId="56" fillId="7" borderId="4" xfId="0" applyFont="1" applyFill="1" applyBorder="1" applyAlignment="1">
      <alignment vertical="top" wrapText="1"/>
    </xf>
    <xf numFmtId="0" fontId="28" fillId="0" borderId="12" xfId="0" applyFont="1" applyFill="1" applyBorder="1" applyAlignment="1">
      <alignment vertical="top" wrapText="1"/>
    </xf>
    <xf numFmtId="0" fontId="29" fillId="0" borderId="9" xfId="0" applyFont="1" applyBorder="1" applyAlignment="1">
      <alignment horizontal="center" vertical="top" wrapText="1"/>
    </xf>
    <xf numFmtId="0" fontId="29" fillId="0" borderId="13" xfId="0" applyFont="1" applyBorder="1" applyAlignment="1">
      <alignment horizontal="center" vertical="top" wrapText="1"/>
    </xf>
    <xf numFmtId="0" fontId="29" fillId="0" borderId="12" xfId="0" applyFont="1" applyBorder="1" applyAlignment="1">
      <alignment horizontal="center" vertical="top" wrapText="1"/>
    </xf>
    <xf numFmtId="0" fontId="28" fillId="17" borderId="13" xfId="0" applyFont="1" applyFill="1" applyBorder="1" applyAlignment="1">
      <alignment vertical="top" wrapText="1"/>
    </xf>
    <xf numFmtId="0" fontId="28" fillId="0" borderId="7" xfId="0" applyFont="1" applyBorder="1" applyAlignment="1">
      <alignment horizontal="center" vertical="top"/>
    </xf>
    <xf numFmtId="0" fontId="28" fillId="0" borderId="15" xfId="0" applyFont="1" applyBorder="1" applyAlignment="1">
      <alignment horizontal="center" vertical="top"/>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4" fillId="2" borderId="9" xfId="0" applyFont="1" applyFill="1" applyBorder="1" applyAlignment="1">
      <alignment horizontal="center" vertical="top" wrapText="1"/>
    </xf>
    <xf numFmtId="0" fontId="54" fillId="2" borderId="12" xfId="0" applyFont="1" applyFill="1" applyBorder="1" applyAlignment="1">
      <alignment horizontal="center" vertical="top" wrapText="1"/>
    </xf>
    <xf numFmtId="0" fontId="53" fillId="2" borderId="9" xfId="0" applyFont="1" applyFill="1" applyBorder="1" applyAlignment="1">
      <alignment horizontal="center" vertical="top" wrapText="1"/>
    </xf>
    <xf numFmtId="0" fontId="53" fillId="2" borderId="12" xfId="0" applyFont="1" applyFill="1" applyBorder="1" applyAlignment="1">
      <alignment horizontal="center" vertical="top" wrapText="1"/>
    </xf>
    <xf numFmtId="0" fontId="53" fillId="22" borderId="9" xfId="0" applyFont="1" applyFill="1" applyBorder="1" applyAlignment="1">
      <alignment horizontal="center" vertical="top" wrapText="1"/>
    </xf>
    <xf numFmtId="0" fontId="53" fillId="22" borderId="12" xfId="0" applyFont="1" applyFill="1" applyBorder="1" applyAlignment="1">
      <alignment horizontal="center" vertical="top" wrapText="1"/>
    </xf>
    <xf numFmtId="0" fontId="53" fillId="2" borderId="11"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0" xfId="0" applyFont="1" applyFill="1" applyBorder="1" applyAlignment="1">
      <alignment horizontal="center" vertical="center" wrapText="1"/>
    </xf>
    <xf numFmtId="0" fontId="53" fillId="2" borderId="1" xfId="0" applyFont="1" applyFill="1" applyBorder="1" applyAlignment="1">
      <alignment horizontal="center" vertical="top" wrapText="1"/>
    </xf>
    <xf numFmtId="0" fontId="55" fillId="2" borderId="5"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28" fillId="0" borderId="9" xfId="0" applyFont="1" applyFill="1" applyBorder="1" applyAlignment="1">
      <alignment horizontal="center" vertical="top"/>
    </xf>
    <xf numFmtId="0" fontId="28" fillId="0" borderId="12" xfId="0" applyFont="1" applyFill="1" applyBorder="1" applyAlignment="1">
      <alignment horizontal="center" vertical="top"/>
    </xf>
    <xf numFmtId="0" fontId="41" fillId="8" borderId="2"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0" borderId="0" xfId="0" applyFont="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3" fillId="0" borderId="18" xfId="0" applyFont="1" applyBorder="1" applyAlignment="1">
      <alignment horizontal="left" vertical="center" wrapText="1"/>
    </xf>
    <xf numFmtId="0" fontId="43" fillId="0" borderId="19" xfId="0" applyFont="1" applyBorder="1" applyAlignment="1">
      <alignment horizontal="left" vertical="center" wrapText="1"/>
    </xf>
    <xf numFmtId="0" fontId="43" fillId="0" borderId="20" xfId="0" applyFont="1" applyBorder="1" applyAlignment="1">
      <alignment horizontal="left" vertical="center" wrapText="1"/>
    </xf>
    <xf numFmtId="0" fontId="40" fillId="15" borderId="9" xfId="0" applyFont="1" applyFill="1" applyBorder="1" applyAlignment="1">
      <alignment horizontal="left" vertical="center" wrapText="1"/>
    </xf>
    <xf numFmtId="0" fontId="40" fillId="15" borderId="13" xfId="0" applyFont="1" applyFill="1" applyBorder="1" applyAlignment="1">
      <alignment horizontal="left" vertical="center" wrapText="1"/>
    </xf>
    <xf numFmtId="0" fontId="40" fillId="15" borderId="12" xfId="0" applyFont="1" applyFill="1" applyBorder="1" applyAlignment="1">
      <alignment horizontal="left" vertical="center" wrapText="1"/>
    </xf>
    <xf numFmtId="0" fontId="41" fillId="19" borderId="2" xfId="0" applyFont="1" applyFill="1" applyBorder="1" applyAlignment="1">
      <alignment horizontal="center" vertical="center" wrapText="1"/>
    </xf>
    <xf numFmtId="0" fontId="41" fillId="19" borderId="3" xfId="0" applyFont="1" applyFill="1" applyBorder="1" applyAlignment="1">
      <alignment horizontal="center" vertical="center" wrapText="1"/>
    </xf>
    <xf numFmtId="0" fontId="41" fillId="19" borderId="21" xfId="0" applyFont="1" applyFill="1" applyBorder="1" applyAlignment="1">
      <alignment horizontal="center" vertical="center" wrapText="1"/>
    </xf>
    <xf numFmtId="0" fontId="22" fillId="0" borderId="9" xfId="0" applyFont="1" applyFill="1" applyBorder="1" applyAlignment="1">
      <alignment horizontal="left" vertical="top" wrapText="1"/>
    </xf>
    <xf numFmtId="0" fontId="22" fillId="0" borderId="13" xfId="0" applyFont="1" applyFill="1" applyBorder="1" applyAlignment="1">
      <alignment horizontal="left" vertical="top" wrapText="1"/>
    </xf>
    <xf numFmtId="0" fontId="22" fillId="0" borderId="12" xfId="0" applyFont="1" applyFill="1" applyBorder="1" applyAlignment="1">
      <alignment horizontal="left" vertical="top" wrapText="1"/>
    </xf>
    <xf numFmtId="0" fontId="23" fillId="0" borderId="1" xfId="0" applyFont="1" applyBorder="1" applyAlignment="1">
      <alignment horizontal="left" vertical="top" wrapText="1"/>
    </xf>
    <xf numFmtId="0" fontId="23" fillId="4" borderId="13" xfId="0" applyFont="1" applyFill="1" applyBorder="1" applyAlignment="1">
      <alignment horizontal="left" vertical="top" wrapText="1"/>
    </xf>
    <xf numFmtId="0" fontId="23" fillId="4" borderId="12" xfId="0" applyFont="1" applyFill="1" applyBorder="1" applyAlignment="1">
      <alignment horizontal="left" vertical="top" wrapText="1"/>
    </xf>
    <xf numFmtId="0" fontId="23" fillId="4" borderId="9" xfId="0" applyFont="1" applyFill="1" applyBorder="1" applyAlignment="1">
      <alignment horizontal="left" vertical="top" wrapText="1"/>
    </xf>
    <xf numFmtId="0" fontId="23" fillId="4" borderId="9" xfId="0" applyFont="1" applyFill="1" applyBorder="1" applyAlignment="1">
      <alignment vertical="top" wrapText="1"/>
    </xf>
    <xf numFmtId="0" fontId="23" fillId="4" borderId="13" xfId="0" applyFont="1" applyFill="1" applyBorder="1" applyAlignment="1">
      <alignment vertical="top" wrapText="1"/>
    </xf>
    <xf numFmtId="0" fontId="23" fillId="4" borderId="12" xfId="0" applyFont="1" applyFill="1" applyBorder="1" applyAlignment="1">
      <alignment vertical="top" wrapText="1"/>
    </xf>
    <xf numFmtId="0" fontId="23" fillId="0" borderId="9" xfId="0" applyFont="1" applyFill="1" applyBorder="1" applyAlignment="1">
      <alignment vertical="top" wrapText="1"/>
    </xf>
    <xf numFmtId="0" fontId="23" fillId="0" borderId="13" xfId="0" applyFont="1" applyFill="1" applyBorder="1" applyAlignment="1">
      <alignment vertical="top" wrapText="1"/>
    </xf>
    <xf numFmtId="0" fontId="23" fillId="0" borderId="9" xfId="0"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9" xfId="0" applyFont="1" applyBorder="1" applyAlignment="1">
      <alignment horizontal="left" vertical="top" wrapText="1"/>
    </xf>
    <xf numFmtId="0" fontId="23" fillId="0" borderId="12" xfId="0" applyFont="1" applyBorder="1" applyAlignment="1">
      <alignment horizontal="left" vertical="top" wrapText="1"/>
    </xf>
    <xf numFmtId="0" fontId="23" fillId="0" borderId="1" xfId="0" applyFont="1" applyFill="1" applyBorder="1" applyAlignment="1">
      <alignment horizontal="left" vertical="top" wrapText="1"/>
    </xf>
    <xf numFmtId="0" fontId="21" fillId="3" borderId="9" xfId="133" applyFont="1" applyFill="1" applyBorder="1" applyAlignment="1">
      <alignment horizontal="center" vertical="top" wrapText="1"/>
    </xf>
    <xf numFmtId="0" fontId="21" fillId="3" borderId="12" xfId="133" applyFont="1" applyFill="1" applyBorder="1" applyAlignment="1">
      <alignment horizontal="center" vertical="top" wrapText="1"/>
    </xf>
    <xf numFmtId="0" fontId="23" fillId="4" borderId="5" xfId="133" applyFont="1" applyFill="1" applyBorder="1" applyAlignment="1">
      <alignment horizontal="left" vertical="top" wrapText="1"/>
    </xf>
    <xf numFmtId="0" fontId="23" fillId="4" borderId="14" xfId="133" applyFont="1" applyFill="1" applyBorder="1" applyAlignment="1">
      <alignment horizontal="left" vertical="top" wrapText="1"/>
    </xf>
    <xf numFmtId="0" fontId="22" fillId="0" borderId="1" xfId="133" applyFont="1" applyFill="1" applyBorder="1" applyAlignment="1">
      <alignment horizontal="left" vertical="top" wrapText="1"/>
    </xf>
    <xf numFmtId="0" fontId="23" fillId="4" borderId="9" xfId="133" applyFont="1" applyFill="1" applyBorder="1" applyAlignment="1">
      <alignment horizontal="left" vertical="top" wrapText="1"/>
    </xf>
    <xf numFmtId="0" fontId="23" fillId="4" borderId="13" xfId="133" applyFont="1" applyFill="1" applyBorder="1" applyAlignment="1">
      <alignment horizontal="left" vertical="top" wrapText="1"/>
    </xf>
    <xf numFmtId="0" fontId="23" fillId="4" borderId="12" xfId="133" applyFont="1" applyFill="1" applyBorder="1" applyAlignment="1">
      <alignment horizontal="left" vertical="top" wrapText="1"/>
    </xf>
    <xf numFmtId="0" fontId="57" fillId="0" borderId="1" xfId="0" applyFont="1" applyFill="1" applyBorder="1" applyAlignment="1">
      <alignment vertical="top" wrapText="1"/>
    </xf>
    <xf numFmtId="0" fontId="56" fillId="0" borderId="1" xfId="0" applyFont="1" applyFill="1" applyBorder="1" applyAlignment="1">
      <alignment vertical="top" wrapText="1"/>
    </xf>
    <xf numFmtId="0" fontId="56" fillId="0" borderId="8" xfId="0" applyFont="1" applyFill="1" applyBorder="1" applyAlignment="1">
      <alignment vertical="top" wrapText="1"/>
    </xf>
    <xf numFmtId="0" fontId="0" fillId="0" borderId="1" xfId="0" applyFill="1" applyBorder="1" applyAlignment="1">
      <alignment vertical="top"/>
    </xf>
    <xf numFmtId="0" fontId="0" fillId="0" borderId="9" xfId="0" applyFont="1" applyFill="1" applyBorder="1" applyAlignment="1">
      <alignment vertical="top"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0" fontId="28" fillId="17" borderId="1" xfId="0" applyFont="1" applyFill="1" applyBorder="1" applyAlignment="1">
      <alignment horizontal="left" vertical="top" wrapText="1"/>
    </xf>
    <xf numFmtId="0" fontId="56" fillId="7" borderId="5" xfId="0" applyFont="1" applyFill="1" applyBorder="1" applyAlignment="1">
      <alignment vertical="top" wrapText="1"/>
    </xf>
    <xf numFmtId="0" fontId="56" fillId="7" borderId="6" xfId="0" applyFont="1" applyFill="1" applyBorder="1" applyAlignment="1">
      <alignment vertical="top" wrapText="1"/>
    </xf>
    <xf numFmtId="0" fontId="56" fillId="7" borderId="0" xfId="0" applyFont="1" applyFill="1" applyBorder="1" applyAlignment="1">
      <alignment vertical="top" wrapText="1"/>
    </xf>
    <xf numFmtId="0" fontId="56" fillId="7" borderId="15" xfId="0" applyFont="1" applyFill="1" applyBorder="1" applyAlignment="1">
      <alignment vertical="top" wrapText="1"/>
    </xf>
    <xf numFmtId="0" fontId="38" fillId="12" borderId="11" xfId="0" applyFont="1" applyFill="1" applyBorder="1" applyAlignment="1">
      <alignment horizontal="left" vertical="top"/>
    </xf>
    <xf numFmtId="0" fontId="38" fillId="12" borderId="8" xfId="0" applyFont="1" applyFill="1" applyBorder="1" applyAlignment="1">
      <alignment horizontal="left" vertical="top"/>
    </xf>
    <xf numFmtId="0" fontId="38" fillId="12" borderId="10" xfId="0" applyFont="1" applyFill="1" applyBorder="1" applyAlignment="1">
      <alignment horizontal="left" vertical="top"/>
    </xf>
    <xf numFmtId="174" fontId="38" fillId="12" borderId="12" xfId="344" applyNumberFormat="1" applyFont="1" applyFill="1" applyBorder="1" applyAlignment="1">
      <alignment horizontal="center" vertical="top"/>
    </xf>
    <xf numFmtId="0" fontId="0" fillId="0" borderId="1" xfId="0" applyBorder="1"/>
    <xf numFmtId="0" fontId="29" fillId="0" borderId="1" xfId="0" applyFont="1" applyBorder="1" applyAlignment="1">
      <alignment horizontal="center" vertical="top"/>
    </xf>
    <xf numFmtId="0" fontId="56" fillId="7" borderId="9" xfId="0" applyFont="1" applyFill="1"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61" fillId="0" borderId="24" xfId="397" applyFont="1" applyBorder="1" applyAlignment="1">
      <alignment vertical="top" wrapText="1"/>
    </xf>
  </cellXfs>
  <cellStyles count="398">
    <cellStyle name="_x0004_¥" xfId="134" xr:uid="{00000000-0005-0000-0000-000000000000}"/>
    <cellStyle name="Comma" xfId="344" builtinId="3"/>
    <cellStyle name="Comma [0] 2" xfId="135" xr:uid="{00000000-0005-0000-0000-000007010000}"/>
    <cellStyle name="Comma [0] 3" xfId="136" xr:uid="{00000000-0005-0000-0000-000008010000}"/>
    <cellStyle name="Comma [0] 3 2" xfId="137" xr:uid="{00000000-0005-0000-0000-000009010000}"/>
    <cellStyle name="Comma [0] 4" xfId="138" xr:uid="{00000000-0005-0000-0000-00000A010000}"/>
    <cellStyle name="Comma [0] 5" xfId="139" xr:uid="{00000000-0005-0000-0000-00000B010000}"/>
    <cellStyle name="Comma 10" xfId="140" xr:uid="{00000000-0005-0000-0000-00000C010000}"/>
    <cellStyle name="Comma 11" xfId="141" xr:uid="{00000000-0005-0000-0000-00000D010000}"/>
    <cellStyle name="Comma 12" xfId="142" xr:uid="{00000000-0005-0000-0000-00000E010000}"/>
    <cellStyle name="Comma 15" xfId="143" xr:uid="{00000000-0005-0000-0000-00000F010000}"/>
    <cellStyle name="Comma 19" xfId="144" xr:uid="{00000000-0005-0000-0000-000010010000}"/>
    <cellStyle name="Comma 2" xfId="145" xr:uid="{00000000-0005-0000-0000-000011010000}"/>
    <cellStyle name="Comma 2 10" xfId="146" xr:uid="{00000000-0005-0000-0000-000012010000}"/>
    <cellStyle name="Comma 2 18" xfId="147" xr:uid="{00000000-0005-0000-0000-000013010000}"/>
    <cellStyle name="Comma 2 2 16" xfId="148" xr:uid="{00000000-0005-0000-0000-000014010000}"/>
    <cellStyle name="Comma 2 23" xfId="149" xr:uid="{00000000-0005-0000-0000-000015010000}"/>
    <cellStyle name="Comma 2 3" xfId="345" xr:uid="{00000000-0005-0000-0000-000016010000}"/>
    <cellStyle name="Comma 2 6" xfId="150" xr:uid="{00000000-0005-0000-0000-000017010000}"/>
    <cellStyle name="Comma 2 6 2" xfId="151" xr:uid="{00000000-0005-0000-0000-000018010000}"/>
    <cellStyle name="Comma 25" xfId="152" xr:uid="{00000000-0005-0000-0000-000019010000}"/>
    <cellStyle name="Comma 27" xfId="153" xr:uid="{00000000-0005-0000-0000-00001A010000}"/>
    <cellStyle name="Comma 3" xfId="154" xr:uid="{00000000-0005-0000-0000-00001B010000}"/>
    <cellStyle name="Comma 3 2" xfId="155" xr:uid="{00000000-0005-0000-0000-00001C010000}"/>
    <cellStyle name="Comma 3 2 2" xfId="156" xr:uid="{00000000-0005-0000-0000-00001D010000}"/>
    <cellStyle name="Comma 3 2 3" xfId="157" xr:uid="{00000000-0005-0000-0000-00001E010000}"/>
    <cellStyle name="Comma 3 3" xfId="158" xr:uid="{00000000-0005-0000-0000-00001F010000}"/>
    <cellStyle name="Comma 3 4" xfId="159" xr:uid="{00000000-0005-0000-0000-000020010000}"/>
    <cellStyle name="Comma 3 5" xfId="160" xr:uid="{00000000-0005-0000-0000-000021010000}"/>
    <cellStyle name="Comma 4" xfId="161" xr:uid="{00000000-0005-0000-0000-000022010000}"/>
    <cellStyle name="Comma 4 10" xfId="162" xr:uid="{00000000-0005-0000-0000-000023010000}"/>
    <cellStyle name="Comma 4 37" xfId="163" xr:uid="{00000000-0005-0000-0000-000024010000}"/>
    <cellStyle name="Comma 4 37 2" xfId="164" xr:uid="{00000000-0005-0000-0000-000025010000}"/>
    <cellStyle name="Comma 5" xfId="165" xr:uid="{00000000-0005-0000-0000-000026010000}"/>
    <cellStyle name="Comma 5 2" xfId="166" xr:uid="{00000000-0005-0000-0000-000027010000}"/>
    <cellStyle name="Comma 6" xfId="167" xr:uid="{00000000-0005-0000-0000-000028010000}"/>
    <cellStyle name="Comma 6 2" xfId="168" xr:uid="{00000000-0005-0000-0000-000029010000}"/>
    <cellStyle name="Comma 7" xfId="169" xr:uid="{00000000-0005-0000-0000-00002A010000}"/>
    <cellStyle name="Comma 8" xfId="170" xr:uid="{00000000-0005-0000-0000-00002B010000}"/>
    <cellStyle name="Comma 8 2" xfId="171" xr:uid="{00000000-0005-0000-0000-00002C010000}"/>
    <cellStyle name="Comma 9" xfId="172" xr:uid="{00000000-0005-0000-0000-00002D010000}"/>
    <cellStyle name="Comma 9 2" xfId="173" xr:uid="{00000000-0005-0000-0000-00002E010000}"/>
    <cellStyle name="Currency 2" xfId="174" xr:uid="{00000000-0005-0000-0000-00002F010000}"/>
    <cellStyle name="Currency 3" xfId="175" xr:uid="{00000000-0005-0000-0000-000030010000}"/>
    <cellStyle name="Currency 4" xfId="176" xr:uid="{00000000-0005-0000-0000-000031010000}"/>
    <cellStyle name="Euro" xfId="177" xr:uid="{00000000-0005-0000-0000-00003201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cellStyle name="Normal" xfId="0" builtinId="0"/>
    <cellStyle name="Normal 10" xfId="178" xr:uid="{00000000-0005-0000-0000-000033010000}"/>
    <cellStyle name="Normal 10 2" xfId="179" xr:uid="{00000000-0005-0000-0000-000034010000}"/>
    <cellStyle name="Normal 10 3" xfId="180" xr:uid="{00000000-0005-0000-0000-000035010000}"/>
    <cellStyle name="Normal 100" xfId="181" xr:uid="{00000000-0005-0000-0000-000036010000}"/>
    <cellStyle name="Normal 11" xfId="182" xr:uid="{00000000-0005-0000-0000-000037010000}"/>
    <cellStyle name="Normal 12" xfId="183" xr:uid="{00000000-0005-0000-0000-000038010000}"/>
    <cellStyle name="Normal 13" xfId="184" xr:uid="{00000000-0005-0000-0000-000039010000}"/>
    <cellStyle name="Normal 14" xfId="185" xr:uid="{00000000-0005-0000-0000-00003A010000}"/>
    <cellStyle name="Normal 15" xfId="186" xr:uid="{00000000-0005-0000-0000-00003B010000}"/>
    <cellStyle name="Normal 16" xfId="187" xr:uid="{00000000-0005-0000-0000-00003C010000}"/>
    <cellStyle name="Normal 17" xfId="188" xr:uid="{00000000-0005-0000-0000-00003D010000}"/>
    <cellStyle name="Normal 18" xfId="189" xr:uid="{00000000-0005-0000-0000-00003E010000}"/>
    <cellStyle name="Normal 18 2" xfId="190" xr:uid="{00000000-0005-0000-0000-00003F010000}"/>
    <cellStyle name="Normal 19" xfId="191" xr:uid="{00000000-0005-0000-0000-000040010000}"/>
    <cellStyle name="Normal 2" xfId="133" xr:uid="{00000000-0005-0000-0000-000041010000}"/>
    <cellStyle name="Normal 2 2" xfId="192" xr:uid="{00000000-0005-0000-0000-000042010000}"/>
    <cellStyle name="Normal 2 2 2" xfId="193" xr:uid="{00000000-0005-0000-0000-000043010000}"/>
    <cellStyle name="Normal 2 3" xfId="346" xr:uid="{00000000-0005-0000-0000-000044010000}"/>
    <cellStyle name="Normal 20" xfId="194" xr:uid="{00000000-0005-0000-0000-000045010000}"/>
    <cellStyle name="Normal 21" xfId="195" xr:uid="{00000000-0005-0000-0000-000046010000}"/>
    <cellStyle name="Normal 22" xfId="196" xr:uid="{00000000-0005-0000-0000-000047010000}"/>
    <cellStyle name="Normal 23" xfId="197" xr:uid="{00000000-0005-0000-0000-000048010000}"/>
    <cellStyle name="Normal 24" xfId="198" xr:uid="{00000000-0005-0000-0000-000049010000}"/>
    <cellStyle name="Normal 25" xfId="199" xr:uid="{00000000-0005-0000-0000-00004A010000}"/>
    <cellStyle name="Normal 26" xfId="200" xr:uid="{00000000-0005-0000-0000-00004B010000}"/>
    <cellStyle name="Normal 29" xfId="201" xr:uid="{00000000-0005-0000-0000-00004C010000}"/>
    <cellStyle name="Normal 3" xfId="202" xr:uid="{00000000-0005-0000-0000-00004D010000}"/>
    <cellStyle name="Normal 3 2" xfId="203" xr:uid="{00000000-0005-0000-0000-00004E010000}"/>
    <cellStyle name="Normal 3 3" xfId="204" xr:uid="{00000000-0005-0000-0000-00004F010000}"/>
    <cellStyle name="Normal 30" xfId="205" xr:uid="{00000000-0005-0000-0000-000050010000}"/>
    <cellStyle name="Normal 31" xfId="206" xr:uid="{00000000-0005-0000-0000-000051010000}"/>
    <cellStyle name="Normal 32" xfId="207" xr:uid="{00000000-0005-0000-0000-000052010000}"/>
    <cellStyle name="Normal 34" xfId="208" xr:uid="{00000000-0005-0000-0000-000053010000}"/>
    <cellStyle name="Normal 35" xfId="209" xr:uid="{00000000-0005-0000-0000-000054010000}"/>
    <cellStyle name="Normal 36" xfId="210" xr:uid="{00000000-0005-0000-0000-000055010000}"/>
    <cellStyle name="Normal 37" xfId="211" xr:uid="{00000000-0005-0000-0000-000056010000}"/>
    <cellStyle name="Normal 38" xfId="212" xr:uid="{00000000-0005-0000-0000-000057010000}"/>
    <cellStyle name="Normal 39" xfId="213" xr:uid="{00000000-0005-0000-0000-000058010000}"/>
    <cellStyle name="Normal 4" xfId="214" xr:uid="{00000000-0005-0000-0000-000059010000}"/>
    <cellStyle name="Normal 4 2" xfId="215" xr:uid="{00000000-0005-0000-0000-00005A010000}"/>
    <cellStyle name="Normal 4 7" xfId="216" xr:uid="{00000000-0005-0000-0000-00005B010000}"/>
    <cellStyle name="Normal 40" xfId="217" xr:uid="{00000000-0005-0000-0000-00005C010000}"/>
    <cellStyle name="Normal 41" xfId="218" xr:uid="{00000000-0005-0000-0000-00005D010000}"/>
    <cellStyle name="Normal 42" xfId="219" xr:uid="{00000000-0005-0000-0000-00005E010000}"/>
    <cellStyle name="Normal 43" xfId="220" xr:uid="{00000000-0005-0000-0000-00005F010000}"/>
    <cellStyle name="Normal 44" xfId="221" xr:uid="{00000000-0005-0000-0000-000060010000}"/>
    <cellStyle name="Normal 5" xfId="222" xr:uid="{00000000-0005-0000-0000-000061010000}"/>
    <cellStyle name="Normal 51" xfId="223" xr:uid="{00000000-0005-0000-0000-000062010000}"/>
    <cellStyle name="Normal 52" xfId="224" xr:uid="{00000000-0005-0000-0000-000063010000}"/>
    <cellStyle name="Normal 53" xfId="225" xr:uid="{00000000-0005-0000-0000-000064010000}"/>
    <cellStyle name="Normal 58" xfId="226" xr:uid="{00000000-0005-0000-0000-000065010000}"/>
    <cellStyle name="Normal 59" xfId="227" xr:uid="{00000000-0005-0000-0000-000066010000}"/>
    <cellStyle name="Normal 6" xfId="228" xr:uid="{00000000-0005-0000-0000-000067010000}"/>
    <cellStyle name="Normal 60" xfId="229" xr:uid="{00000000-0005-0000-0000-000068010000}"/>
    <cellStyle name="Normal 7" xfId="230" xr:uid="{00000000-0005-0000-0000-000069010000}"/>
    <cellStyle name="Normal 8" xfId="231" xr:uid="{00000000-0005-0000-0000-00006A010000}"/>
    <cellStyle name="Normal 8 2" xfId="232" xr:uid="{00000000-0005-0000-0000-00006B010000}"/>
    <cellStyle name="Normal 9" xfId="233" xr:uid="{00000000-0005-0000-0000-00006C010000}"/>
    <cellStyle name="Percent 2" xfId="234" xr:uid="{00000000-0005-0000-0000-00006E010000}"/>
    <cellStyle name="Percent 3" xfId="235" xr:uid="{00000000-0005-0000-0000-00006F010000}"/>
    <cellStyle name="Percent 4" xfId="236" xr:uid="{00000000-0005-0000-0000-000070010000}"/>
    <cellStyle name="Percent 5" xfId="237" xr:uid="{00000000-0005-0000-0000-000071010000}"/>
    <cellStyle name="パーセント 2" xfId="238" xr:uid="{00000000-0005-0000-0000-000073010000}"/>
    <cellStyle name="パーセント 3" xfId="239" xr:uid="{00000000-0005-0000-0000-000074010000}"/>
    <cellStyle name="パーセント 4" xfId="240" xr:uid="{00000000-0005-0000-0000-000075010000}"/>
    <cellStyle name="パーセント 5" xfId="241" xr:uid="{00000000-0005-0000-0000-000076010000}"/>
    <cellStyle name="桁区切り [0.00] 2" xfId="242" xr:uid="{00000000-0005-0000-0000-000077010000}"/>
    <cellStyle name="桁区切り [0.00] 2 2" xfId="243" xr:uid="{00000000-0005-0000-0000-000078010000}"/>
    <cellStyle name="桁区切り [0.00] 2 3" xfId="244" xr:uid="{00000000-0005-0000-0000-000079010000}"/>
    <cellStyle name="桁区切り [0.00] 3" xfId="245" xr:uid="{00000000-0005-0000-0000-00007A010000}"/>
    <cellStyle name="桁区切り [0.00] 4" xfId="246" xr:uid="{00000000-0005-0000-0000-00007B010000}"/>
    <cellStyle name="桁区切り [0.00] 5" xfId="247" xr:uid="{00000000-0005-0000-0000-00007C010000}"/>
    <cellStyle name="桁区切り [0.00] 6" xfId="248" xr:uid="{00000000-0005-0000-0000-00007D010000}"/>
    <cellStyle name="桁区切り [0.00] 7" xfId="249" xr:uid="{00000000-0005-0000-0000-00007E010000}"/>
    <cellStyle name="桁区切り [0.00] 8" xfId="250" xr:uid="{00000000-0005-0000-0000-00007F010000}"/>
    <cellStyle name="桁区切り 2" xfId="251" xr:uid="{00000000-0005-0000-0000-000080010000}"/>
    <cellStyle name="桁区切り 2 2" xfId="252" xr:uid="{00000000-0005-0000-0000-000081010000}"/>
    <cellStyle name="桁区切り 2 2 2" xfId="253" xr:uid="{00000000-0005-0000-0000-000082010000}"/>
    <cellStyle name="桁区切り 3" xfId="254" xr:uid="{00000000-0005-0000-0000-000083010000}"/>
    <cellStyle name="桁区切り 4" xfId="255" xr:uid="{00000000-0005-0000-0000-000084010000}"/>
    <cellStyle name="標準 2" xfId="256" xr:uid="{00000000-0005-0000-0000-000085010000}"/>
    <cellStyle name="標準 2 2" xfId="257" xr:uid="{00000000-0005-0000-0000-000086010000}"/>
    <cellStyle name="標準 2 2 2" xfId="258" xr:uid="{00000000-0005-0000-0000-000087010000}"/>
    <cellStyle name="標準 3" xfId="259" xr:uid="{00000000-0005-0000-0000-000088010000}"/>
    <cellStyle name="標準 4" xfId="260" xr:uid="{00000000-0005-0000-0000-000089010000}"/>
    <cellStyle name="標準 5" xfId="261" xr:uid="{00000000-0005-0000-0000-00008A010000}"/>
    <cellStyle name="標準 6" xfId="262" xr:uid="{00000000-0005-0000-0000-00008B010000}"/>
    <cellStyle name="通貨 [0.00] 2" xfId="263" xr:uid="{00000000-0005-0000-0000-00008C010000}"/>
  </cellStyles>
  <dxfs count="0"/>
  <tableStyles count="0" defaultTableStyle="TableStyleMedium2" defaultPivotStyle="PivotStyleLight16"/>
  <colors>
    <mruColors>
      <color rgb="FF9C0006"/>
      <color rgb="FF9C6500"/>
      <color rgb="FFFFEB9C"/>
      <color rgb="FFC6EFCE"/>
      <color rgb="FF00610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prodmeteorfs.gf.theglobalfund.org/UserDesktops/Users/Iolanda/AppData/Local/Temp/Temp1_R8%20TB%20Revisions%2030%20June%202009.zip/R8%20TB%20Revisions%2030%20June%202009/Copy%20of%20Revised%20%20R8%2097%20-%20TRP.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ZIM-H-UNDP%20%20SB_%20%20BY%20SEMESTER_23Jan2014%20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prodmeteorfs.gf.theglobalfund.org/UserDesktops/Users/Iolanda/Desktop/Zimbabwe/Round%208/MAL%20Round%208/Docs%20Received%205%20june%2009/Zimbabwe%20R8%20Malaria%20Budget_GF8_10%25%20Revised_27%20Jul%2009.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harma_and_Health_Products_list_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Global%20Fund/Rd%208%20Phase%20ll/Round%208%20Phase%202%20Final%20Documents%202012/HIV%20R8%20Phase%20II/Users/Mwango/Desktop/g/Documents%20and%20Settings/ADMIN/Desktop/approved%20attachments%202s/MoFNP_HIV_R4_Attachment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refreshError="1"/>
      <sheetData sheetId="1">
        <row r="31">
          <cell r="B31" t="str">
            <v>Please Select…</v>
          </cell>
        </row>
        <row r="32">
          <cell r="B32" t="str">
            <v>FBO</v>
          </cell>
        </row>
        <row r="33">
          <cell r="B33" t="str">
            <v>NGO/CBO/Academic</v>
          </cell>
        </row>
        <row r="34">
          <cell r="B34" t="str">
            <v>Private Sector</v>
          </cell>
        </row>
        <row r="35">
          <cell r="B35" t="str">
            <v>Ministry of Health (MoH)</v>
          </cell>
        </row>
        <row r="36">
          <cell r="B36" t="str">
            <v>Other Government</v>
          </cell>
        </row>
        <row r="37">
          <cell r="B37" t="str">
            <v>UNDP</v>
          </cell>
        </row>
        <row r="38">
          <cell r="B38" t="str">
            <v>Other Multilateral Organisation</v>
          </cell>
        </row>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harmaceutical Products"/>
      <sheetName val="Other Health Products"/>
      <sheetName val="Standard Treatment Guidelines"/>
      <sheetName val="Translations"/>
      <sheetName val="Definitions"/>
      <sheetName val="REST"/>
      <sheetName val="$Meta$"/>
      <sheetName val="$R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undp-capacitydevelopment-health.org/en/transi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6"/>
  <sheetViews>
    <sheetView topLeftCell="A11" zoomScaleSheetLayoutView="55" workbookViewId="0">
      <selection activeCell="E8" sqref="E8"/>
    </sheetView>
  </sheetViews>
  <sheetFormatPr baseColWidth="10" defaultColWidth="8.83203125" defaultRowHeight="15"/>
  <cols>
    <col min="1" max="1" width="2.83203125" customWidth="1"/>
    <col min="2" max="2" width="43.33203125" style="169" customWidth="1"/>
    <col min="3" max="3" width="100.5" style="4" customWidth="1"/>
    <col min="4" max="4" width="14.5" customWidth="1"/>
    <col min="5" max="5" width="8.83203125" customWidth="1"/>
    <col min="6" max="8" width="16" customWidth="1"/>
    <col min="9" max="9" width="12.83203125" customWidth="1"/>
    <col min="10" max="10" width="10.33203125" customWidth="1"/>
    <col min="11" max="11" width="8.83203125" customWidth="1"/>
    <col min="12" max="12" width="6.5" customWidth="1"/>
    <col min="13" max="14" width="10.83203125" customWidth="1"/>
    <col min="15" max="15" width="51.33203125" customWidth="1"/>
    <col min="16" max="16" width="7.83203125" customWidth="1"/>
    <col min="17" max="17" width="11.1640625" customWidth="1"/>
    <col min="19" max="19" width="12.5" customWidth="1"/>
  </cols>
  <sheetData>
    <row r="2" spans="2:20" s="53" customFormat="1" ht="23.25" customHeight="1">
      <c r="B2" s="259" t="s">
        <v>161</v>
      </c>
      <c r="C2" s="259"/>
      <c r="D2" s="259"/>
      <c r="E2" s="51"/>
      <c r="F2" s="51"/>
      <c r="G2" s="51"/>
      <c r="H2" s="51"/>
      <c r="I2" s="51"/>
      <c r="J2" s="51"/>
      <c r="K2" s="51"/>
      <c r="L2" s="51"/>
      <c r="M2" s="51"/>
      <c r="N2" s="51"/>
      <c r="O2" s="51"/>
      <c r="P2" s="52"/>
      <c r="Q2" s="52"/>
      <c r="R2" s="52"/>
      <c r="S2" s="52"/>
      <c r="T2" s="52"/>
    </row>
    <row r="3" spans="2:20" s="53" customFormat="1" ht="20" customHeight="1">
      <c r="B3" s="260" t="s">
        <v>446</v>
      </c>
      <c r="C3" s="260"/>
      <c r="D3" s="260"/>
      <c r="E3" s="55"/>
      <c r="F3" s="55"/>
      <c r="G3" s="55"/>
      <c r="H3" s="55"/>
      <c r="I3" s="55"/>
      <c r="J3" s="55"/>
      <c r="K3" s="55"/>
      <c r="L3" s="55"/>
      <c r="M3" s="55"/>
      <c r="N3" s="55"/>
      <c r="O3" s="55"/>
    </row>
    <row r="4" spans="2:20" s="53" customFormat="1" ht="366" customHeight="1">
      <c r="B4" s="261" t="s">
        <v>448</v>
      </c>
      <c r="C4" s="256"/>
      <c r="D4" s="256"/>
      <c r="E4" s="55"/>
      <c r="F4" s="5"/>
      <c r="G4" s="5"/>
      <c r="H4" s="5"/>
      <c r="I4" s="55"/>
      <c r="J4" s="55"/>
      <c r="K4" s="55"/>
      <c r="L4" s="55"/>
      <c r="M4" s="55"/>
      <c r="N4" s="55"/>
      <c r="O4" s="55"/>
    </row>
    <row r="5" spans="2:20" s="53" customFormat="1" ht="19">
      <c r="C5" s="54"/>
      <c r="D5" s="55"/>
      <c r="E5" s="55"/>
      <c r="F5" s="5"/>
      <c r="G5" s="5"/>
      <c r="H5" s="5"/>
      <c r="I5" s="55"/>
      <c r="J5" s="55"/>
      <c r="K5" s="55"/>
      <c r="L5" s="55"/>
      <c r="M5" s="55"/>
      <c r="N5" s="55"/>
      <c r="O5" s="55"/>
    </row>
    <row r="6" spans="2:20" s="53" customFormat="1" ht="197" customHeight="1">
      <c r="B6" s="256" t="s">
        <v>172</v>
      </c>
      <c r="C6" s="256"/>
      <c r="D6" s="256"/>
      <c r="E6" s="55"/>
      <c r="F6" s="5"/>
      <c r="G6" s="5"/>
      <c r="H6" s="5"/>
      <c r="I6" s="55"/>
      <c r="J6" s="55"/>
      <c r="K6" s="55"/>
      <c r="L6" s="55"/>
      <c r="M6" s="55"/>
      <c r="N6" s="55"/>
      <c r="O6" s="55"/>
    </row>
    <row r="7" spans="2:20" s="53" customFormat="1" ht="19">
      <c r="C7" s="56"/>
      <c r="D7" s="56"/>
      <c r="E7" s="56"/>
      <c r="F7" s="56"/>
      <c r="G7" s="56"/>
      <c r="H7" s="56"/>
      <c r="I7" s="56"/>
      <c r="J7" s="56"/>
      <c r="K7" s="56"/>
      <c r="L7" s="56"/>
      <c r="M7" s="56"/>
      <c r="N7" s="56"/>
      <c r="O7" s="56"/>
    </row>
    <row r="8" spans="2:20" s="53" customFormat="1" ht="289.25" customHeight="1">
      <c r="B8" s="256" t="s">
        <v>449</v>
      </c>
      <c r="C8" s="256"/>
      <c r="D8" s="256"/>
      <c r="E8" s="55"/>
      <c r="F8" s="55"/>
      <c r="G8" s="55"/>
      <c r="H8" s="55"/>
      <c r="I8" s="55"/>
      <c r="J8" s="55"/>
      <c r="K8" s="55"/>
      <c r="L8" s="55"/>
      <c r="M8" s="55"/>
      <c r="N8" s="55"/>
      <c r="O8" s="55"/>
    </row>
    <row r="9" spans="2:20" s="53" customFormat="1" ht="19">
      <c r="C9" s="54"/>
      <c r="D9" s="55"/>
      <c r="E9" s="55"/>
      <c r="F9" s="55"/>
      <c r="G9" s="55"/>
      <c r="H9" s="55"/>
      <c r="I9" s="55"/>
      <c r="J9" s="55"/>
      <c r="K9" s="55"/>
      <c r="L9" s="55"/>
      <c r="M9" s="55"/>
      <c r="N9" s="55"/>
      <c r="O9" s="55"/>
    </row>
    <row r="10" spans="2:20" s="168" customFormat="1" ht="19">
      <c r="B10" s="257" t="s">
        <v>429</v>
      </c>
      <c r="C10" s="258"/>
      <c r="D10" s="186" t="s">
        <v>447</v>
      </c>
      <c r="E10" s="167"/>
      <c r="F10" s="167"/>
      <c r="G10" s="167"/>
      <c r="H10" s="167"/>
      <c r="I10" s="167"/>
      <c r="J10" s="167"/>
      <c r="K10" s="167"/>
      <c r="L10" s="167"/>
      <c r="M10" s="167"/>
      <c r="N10" s="167"/>
      <c r="O10" s="167"/>
    </row>
    <row r="11" spans="2:20" s="53" customFormat="1" ht="19">
      <c r="B11" s="187" t="str">
        <f>'Transition Plan Example'!A6</f>
        <v>Programmatic and Institutional Arrangements</v>
      </c>
      <c r="C11" s="188"/>
      <c r="D11" s="184" t="e">
        <f>'Transition Plan Example'!#REF!</f>
        <v>#REF!</v>
      </c>
      <c r="E11" s="55"/>
      <c r="F11" s="55"/>
      <c r="G11" s="55"/>
      <c r="H11" s="55"/>
      <c r="I11" s="55"/>
      <c r="J11" s="55"/>
      <c r="K11" s="55"/>
      <c r="L11" s="55"/>
      <c r="M11" s="55"/>
      <c r="N11" s="55"/>
      <c r="O11" s="55"/>
    </row>
    <row r="12" spans="2:20" s="53" customFormat="1" ht="19">
      <c r="B12" s="187" t="e">
        <f>'Transition Plan Example'!#REF!</f>
        <v>#REF!</v>
      </c>
      <c r="C12" s="188"/>
      <c r="D12" s="184" t="e">
        <f>'Transition Plan Example'!#REF!</f>
        <v>#REF!</v>
      </c>
      <c r="E12" s="55"/>
      <c r="F12" s="55"/>
      <c r="G12" s="55"/>
      <c r="H12" s="55"/>
      <c r="I12" s="55"/>
      <c r="J12" s="55"/>
      <c r="K12" s="55"/>
      <c r="L12" s="55"/>
      <c r="M12" s="55"/>
      <c r="N12" s="55"/>
      <c r="O12" s="55"/>
    </row>
    <row r="13" spans="2:20" s="53" customFormat="1" ht="19">
      <c r="B13" s="187" t="e">
        <f>'Transition Plan Example'!#REF!</f>
        <v>#REF!</v>
      </c>
      <c r="C13" s="188"/>
      <c r="D13" s="184" t="e">
        <f>'Transition Plan Example'!#REF!</f>
        <v>#REF!</v>
      </c>
    </row>
    <row r="14" spans="2:20" ht="19">
      <c r="B14" s="187" t="e">
        <f>'Transition Plan Example'!#REF!</f>
        <v>#REF!</v>
      </c>
      <c r="C14" s="189"/>
      <c r="D14" s="184" t="e">
        <f>'Transition Plan Example'!#REF!</f>
        <v>#REF!</v>
      </c>
    </row>
    <row r="15" spans="2:20" ht="19">
      <c r="B15" s="187" t="e">
        <f>'Transition Plan Example'!#REF!</f>
        <v>#REF!</v>
      </c>
      <c r="C15" s="189"/>
      <c r="D15" s="184" t="e">
        <f>'Transition Plan Example'!#REF!</f>
        <v>#REF!</v>
      </c>
    </row>
    <row r="16" spans="2:20" s="166" customFormat="1" ht="19">
      <c r="B16" s="257" t="s">
        <v>430</v>
      </c>
      <c r="C16" s="258"/>
      <c r="D16" s="185" t="e">
        <f>SUM(D11:D15)</f>
        <v>#REF!</v>
      </c>
    </row>
  </sheetData>
  <mergeCells count="7">
    <mergeCell ref="B6:D6"/>
    <mergeCell ref="B10:C10"/>
    <mergeCell ref="B16:C16"/>
    <mergeCell ref="B2:D2"/>
    <mergeCell ref="B3:D3"/>
    <mergeCell ref="B4:D4"/>
    <mergeCell ref="B8:D8"/>
  </mergeCells>
  <printOptions horizontalCentered="1"/>
  <pageMargins left="0.45" right="0.45" top="0.75" bottom="0.5" header="0.3" footer="0.3"/>
  <pageSetup paperSize="9" scale="79" fitToHeight="2"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8F2CB-A30F-5547-A9DF-7B20B54C91B6}">
  <sheetPr>
    <pageSetUpPr fitToPage="1"/>
  </sheetPr>
  <dimension ref="B1:T13"/>
  <sheetViews>
    <sheetView tabSelected="1" topLeftCell="B1" zoomScale="85" zoomScaleNormal="85" zoomScaleSheetLayoutView="55" zoomScalePageLayoutView="85" workbookViewId="0">
      <selection activeCell="B3" sqref="B3"/>
    </sheetView>
  </sheetViews>
  <sheetFormatPr baseColWidth="10" defaultColWidth="8.83203125" defaultRowHeight="15"/>
  <cols>
    <col min="1" max="1" width="2.83203125" style="216" customWidth="1"/>
    <col min="2" max="2" width="207.33203125" style="4" customWidth="1"/>
    <col min="3" max="3" width="2.6640625" style="216" customWidth="1"/>
    <col min="4" max="4" width="14.5" style="216" customWidth="1"/>
    <col min="5" max="5" width="8.83203125" style="216" customWidth="1"/>
    <col min="6" max="8" width="16" style="216" customWidth="1"/>
    <col min="9" max="9" width="12.83203125" style="216" customWidth="1"/>
    <col min="10" max="10" width="10.33203125" style="216" customWidth="1"/>
    <col min="11" max="11" width="8.83203125" style="216" customWidth="1"/>
    <col min="12" max="12" width="6.5" style="216" customWidth="1"/>
    <col min="13" max="14" width="10.83203125" style="216" customWidth="1"/>
    <col min="15" max="15" width="51.33203125" style="216" customWidth="1"/>
    <col min="16" max="16" width="7.83203125" style="216" customWidth="1"/>
    <col min="17" max="17" width="11.1640625" style="216" customWidth="1"/>
    <col min="18" max="18" width="8.83203125" style="216"/>
    <col min="19" max="19" width="12.5" style="216" customWidth="1"/>
    <col min="20" max="16384" width="8.83203125" style="216"/>
  </cols>
  <sheetData>
    <row r="1" spans="2:20" ht="16" thickBot="1"/>
    <row r="2" spans="2:20" ht="24">
      <c r="B2" s="250" t="s">
        <v>524</v>
      </c>
      <c r="C2" s="251"/>
      <c r="D2" s="251"/>
      <c r="E2" s="251"/>
      <c r="F2" s="251"/>
      <c r="G2" s="251"/>
      <c r="H2" s="251"/>
      <c r="I2" s="251"/>
      <c r="J2" s="251"/>
      <c r="K2" s="251"/>
      <c r="L2" s="251"/>
      <c r="M2" s="251"/>
      <c r="N2" s="251"/>
      <c r="O2" s="251"/>
      <c r="P2" s="252"/>
      <c r="Q2" s="252"/>
      <c r="R2" s="252"/>
      <c r="S2" s="252"/>
      <c r="T2" s="252"/>
    </row>
    <row r="3" spans="2:20" ht="18" customHeight="1">
      <c r="B3" s="253" t="s">
        <v>522</v>
      </c>
      <c r="C3" s="254"/>
      <c r="D3" s="254"/>
      <c r="E3" s="254"/>
      <c r="F3" s="254"/>
      <c r="G3" s="254"/>
      <c r="H3" s="254"/>
      <c r="I3" s="254"/>
      <c r="J3" s="254"/>
      <c r="K3" s="254"/>
      <c r="L3" s="254"/>
      <c r="M3" s="254"/>
      <c r="N3" s="254"/>
      <c r="O3" s="254"/>
      <c r="P3" s="1"/>
      <c r="Q3" s="1"/>
      <c r="R3" s="1"/>
      <c r="S3" s="1"/>
      <c r="T3" s="1"/>
    </row>
    <row r="4" spans="2:20" ht="60">
      <c r="B4" s="253" t="s">
        <v>608</v>
      </c>
      <c r="C4" s="2"/>
      <c r="D4" s="2"/>
      <c r="E4" s="2"/>
      <c r="F4" s="2"/>
      <c r="G4" s="2"/>
      <c r="H4" s="2"/>
      <c r="I4" s="2"/>
      <c r="J4" s="2"/>
      <c r="K4" s="2"/>
      <c r="L4" s="2"/>
      <c r="M4" s="2"/>
      <c r="N4" s="2"/>
      <c r="O4" s="2"/>
    </row>
    <row r="5" spans="2:20" ht="80">
      <c r="B5" s="253" t="s">
        <v>523</v>
      </c>
      <c r="C5" s="2"/>
      <c r="D5" s="2"/>
      <c r="E5" s="2"/>
      <c r="F5" s="5"/>
      <c r="G5" s="5"/>
      <c r="H5" s="5"/>
      <c r="I5" s="2"/>
      <c r="J5" s="2"/>
      <c r="K5" s="2"/>
      <c r="L5" s="2"/>
      <c r="M5" s="2"/>
      <c r="N5" s="2"/>
      <c r="O5" s="2"/>
    </row>
    <row r="6" spans="2:20" ht="40">
      <c r="B6" s="253" t="s">
        <v>632</v>
      </c>
      <c r="C6" s="2"/>
      <c r="D6" s="2"/>
      <c r="E6" s="2"/>
      <c r="F6" s="5"/>
      <c r="G6" s="5"/>
      <c r="H6" s="5"/>
      <c r="I6" s="2"/>
      <c r="J6" s="2"/>
      <c r="K6" s="2"/>
      <c r="L6" s="2"/>
      <c r="M6" s="2"/>
      <c r="N6" s="2"/>
      <c r="O6" s="2"/>
    </row>
    <row r="7" spans="2:20" ht="60">
      <c r="B7" s="253" t="s">
        <v>633</v>
      </c>
      <c r="C7" s="2"/>
      <c r="D7" s="2"/>
      <c r="E7" s="2"/>
      <c r="F7" s="2"/>
      <c r="G7" s="2"/>
      <c r="H7" s="2"/>
      <c r="I7" s="2"/>
      <c r="J7" s="2"/>
      <c r="K7" s="2"/>
      <c r="L7" s="2"/>
      <c r="M7" s="2"/>
      <c r="N7" s="2"/>
      <c r="O7" s="2"/>
    </row>
    <row r="8" spans="2:20" ht="20">
      <c r="B8" s="253" t="s">
        <v>609</v>
      </c>
      <c r="C8" s="2"/>
      <c r="D8" s="2"/>
      <c r="E8" s="2"/>
      <c r="F8" s="2"/>
      <c r="G8" s="2"/>
      <c r="H8" s="2"/>
      <c r="I8" s="2"/>
      <c r="J8" s="2"/>
      <c r="K8" s="2"/>
      <c r="L8" s="2"/>
      <c r="M8" s="2"/>
      <c r="N8" s="2"/>
      <c r="O8" s="2"/>
    </row>
    <row r="9" spans="2:20" ht="20">
      <c r="B9" s="253" t="s">
        <v>610</v>
      </c>
      <c r="C9" s="2"/>
      <c r="D9" s="2"/>
      <c r="E9" s="2"/>
      <c r="F9" s="2"/>
      <c r="G9" s="2"/>
      <c r="H9" s="2"/>
      <c r="I9" s="2"/>
      <c r="J9" s="2"/>
      <c r="K9" s="2"/>
      <c r="L9" s="2"/>
      <c r="M9" s="2"/>
      <c r="N9" s="2"/>
      <c r="O9" s="2"/>
    </row>
    <row r="10" spans="2:20" ht="20">
      <c r="B10" s="379" t="s">
        <v>611</v>
      </c>
      <c r="C10" s="2"/>
      <c r="D10" s="2"/>
      <c r="E10" s="2"/>
      <c r="F10" s="2"/>
      <c r="G10" s="2"/>
      <c r="H10" s="2"/>
      <c r="I10" s="2"/>
      <c r="J10" s="2"/>
      <c r="K10" s="2"/>
      <c r="L10" s="2"/>
      <c r="M10" s="2"/>
      <c r="N10" s="2"/>
      <c r="O10" s="2"/>
    </row>
    <row r="11" spans="2:20" ht="20">
      <c r="B11" s="253" t="s">
        <v>631</v>
      </c>
      <c r="C11" s="2"/>
      <c r="D11" s="2"/>
      <c r="E11" s="2"/>
      <c r="F11" s="2"/>
      <c r="G11" s="2"/>
      <c r="H11" s="2"/>
      <c r="I11" s="2"/>
      <c r="J11" s="2"/>
      <c r="K11" s="2"/>
      <c r="L11" s="2"/>
      <c r="M11" s="2"/>
      <c r="N11" s="2"/>
      <c r="O11" s="2"/>
    </row>
    <row r="12" spans="2:20" ht="19">
      <c r="B12" s="379" t="s">
        <v>630</v>
      </c>
      <c r="C12" s="2"/>
      <c r="D12" s="2"/>
      <c r="E12" s="2"/>
      <c r="F12" s="2"/>
      <c r="G12" s="2"/>
      <c r="H12" s="2"/>
      <c r="I12" s="2"/>
      <c r="J12" s="2"/>
      <c r="K12" s="2"/>
      <c r="L12" s="2"/>
      <c r="M12" s="2"/>
      <c r="N12" s="2"/>
      <c r="O12" s="2"/>
    </row>
    <row r="13" spans="2:20" ht="20" thickBot="1">
      <c r="B13" s="255"/>
      <c r="C13" s="2"/>
      <c r="D13" s="2"/>
      <c r="E13" s="2"/>
      <c r="F13" s="2"/>
      <c r="G13" s="2"/>
      <c r="H13" s="2"/>
      <c r="I13" s="2"/>
      <c r="J13" s="2"/>
      <c r="K13" s="2"/>
      <c r="L13" s="2"/>
      <c r="M13" s="2"/>
      <c r="N13" s="2"/>
      <c r="O13" s="2"/>
    </row>
  </sheetData>
  <hyperlinks>
    <hyperlink ref="B10" r:id="rId1" xr:uid="{2D373D6A-CA3E-C94D-8AF1-56B50E4618EC}"/>
  </hyperlinks>
  <pageMargins left="0.7" right="0.7" top="0.75" bottom="0.75" header="0.3" footer="0.3"/>
  <pageSetup paperSize="9" scale="77" fitToHeight="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55"/>
  <sheetViews>
    <sheetView zoomScaleNormal="100" zoomScalePageLayoutView="125" workbookViewId="0">
      <pane ySplit="4" topLeftCell="A5" activePane="bottomLeft" state="frozen"/>
      <selection pane="bottomLeft" activeCell="B7" sqref="B7:B9"/>
    </sheetView>
  </sheetViews>
  <sheetFormatPr baseColWidth="10" defaultColWidth="8.83203125" defaultRowHeight="15"/>
  <cols>
    <col min="1" max="1" width="9.33203125" style="76" customWidth="1"/>
    <col min="2" max="2" width="32.1640625" style="166" customWidth="1"/>
    <col min="3" max="3" width="7.1640625" style="76" customWidth="1"/>
    <col min="4" max="4" width="66.1640625" customWidth="1"/>
    <col min="5" max="5" width="32" customWidth="1"/>
    <col min="6" max="6" width="29.1640625" style="1" customWidth="1"/>
    <col min="7" max="7" width="40.83203125" customWidth="1"/>
    <col min="8" max="8" width="10.83203125" style="196" customWidth="1"/>
    <col min="9" max="20" width="3.5" style="228" customWidth="1"/>
    <col min="21" max="21" width="34.5" style="4" customWidth="1"/>
    <col min="22" max="27" width="10.6640625" style="50" customWidth="1"/>
    <col min="28" max="28" width="18.6640625" style="192" customWidth="1"/>
  </cols>
  <sheetData>
    <row r="1" spans="1:28">
      <c r="A1" s="201"/>
      <c r="B1" s="210"/>
      <c r="C1" s="201"/>
      <c r="D1" s="202"/>
      <c r="E1" s="202"/>
      <c r="F1" s="202"/>
      <c r="G1" s="202"/>
      <c r="H1" s="203"/>
      <c r="I1" s="224"/>
      <c r="J1" s="224"/>
      <c r="K1" s="224"/>
      <c r="L1" s="224"/>
      <c r="M1" s="224"/>
      <c r="N1" s="224"/>
      <c r="O1" s="224"/>
      <c r="P1" s="224"/>
      <c r="Q1" s="224"/>
      <c r="R1" s="224"/>
      <c r="S1" s="224"/>
      <c r="T1" s="224"/>
      <c r="U1" s="202"/>
      <c r="V1" s="202"/>
      <c r="W1" s="202"/>
      <c r="X1" s="202"/>
      <c r="Y1" s="202"/>
      <c r="Z1" s="202"/>
      <c r="AA1" s="202"/>
      <c r="AB1" s="204"/>
    </row>
    <row r="2" spans="1:28" s="2" customFormat="1" ht="24.75" customHeight="1">
      <c r="A2" s="312" t="s">
        <v>503</v>
      </c>
      <c r="B2" s="313"/>
      <c r="C2" s="313"/>
      <c r="D2" s="313"/>
      <c r="E2" s="313"/>
      <c r="F2" s="313"/>
      <c r="G2" s="313"/>
      <c r="H2" s="313"/>
      <c r="I2" s="313"/>
      <c r="J2" s="313"/>
      <c r="K2" s="313"/>
      <c r="L2" s="313"/>
      <c r="M2" s="313"/>
      <c r="N2" s="313"/>
      <c r="O2" s="313"/>
      <c r="P2" s="313"/>
      <c r="Q2" s="313"/>
      <c r="R2" s="313"/>
      <c r="S2" s="313"/>
      <c r="T2" s="314"/>
      <c r="U2" s="299" t="s">
        <v>1</v>
      </c>
      <c r="V2" s="300"/>
      <c r="W2" s="300"/>
      <c r="X2" s="300"/>
      <c r="Y2" s="300"/>
      <c r="Z2" s="300"/>
      <c r="AA2" s="300"/>
      <c r="AB2" s="301"/>
    </row>
    <row r="3" spans="1:28" ht="19">
      <c r="A3" s="302" t="s">
        <v>525</v>
      </c>
      <c r="B3" s="306" t="s">
        <v>629</v>
      </c>
      <c r="C3" s="302" t="s">
        <v>196</v>
      </c>
      <c r="D3" s="304" t="s">
        <v>627</v>
      </c>
      <c r="E3" s="304" t="s">
        <v>531</v>
      </c>
      <c r="F3" s="304" t="s">
        <v>530</v>
      </c>
      <c r="G3" s="304" t="s">
        <v>628</v>
      </c>
      <c r="H3" s="302" t="s">
        <v>0</v>
      </c>
      <c r="I3" s="311" t="s">
        <v>458</v>
      </c>
      <c r="J3" s="311"/>
      <c r="K3" s="311"/>
      <c r="L3" s="311"/>
      <c r="M3" s="311" t="s">
        <v>459</v>
      </c>
      <c r="N3" s="311"/>
      <c r="O3" s="311"/>
      <c r="P3" s="311"/>
      <c r="Q3" s="311" t="s">
        <v>476</v>
      </c>
      <c r="R3" s="311"/>
      <c r="S3" s="311"/>
      <c r="T3" s="311"/>
      <c r="U3" s="308"/>
      <c r="V3" s="309"/>
      <c r="W3" s="309"/>
      <c r="X3" s="309"/>
      <c r="Y3" s="309"/>
      <c r="Z3" s="309"/>
      <c r="AA3" s="309"/>
      <c r="AB3" s="310"/>
    </row>
    <row r="4" spans="1:28" s="3" customFormat="1" ht="86" customHeight="1">
      <c r="A4" s="303"/>
      <c r="B4" s="307"/>
      <c r="C4" s="303"/>
      <c r="D4" s="305"/>
      <c r="E4" s="305"/>
      <c r="F4" s="305"/>
      <c r="G4" s="305"/>
      <c r="H4" s="303"/>
      <c r="I4" s="223" t="s">
        <v>480</v>
      </c>
      <c r="J4" s="223" t="s">
        <v>481</v>
      </c>
      <c r="K4" s="223" t="s">
        <v>482</v>
      </c>
      <c r="L4" s="223" t="s">
        <v>483</v>
      </c>
      <c r="M4" s="223" t="s">
        <v>480</v>
      </c>
      <c r="N4" s="223" t="s">
        <v>481</v>
      </c>
      <c r="O4" s="223" t="s">
        <v>482</v>
      </c>
      <c r="P4" s="223" t="s">
        <v>483</v>
      </c>
      <c r="Q4" s="223" t="s">
        <v>480</v>
      </c>
      <c r="R4" s="223" t="s">
        <v>481</v>
      </c>
      <c r="S4" s="223" t="s">
        <v>482</v>
      </c>
      <c r="T4" s="223" t="s">
        <v>483</v>
      </c>
      <c r="U4" s="198" t="s">
        <v>248</v>
      </c>
      <c r="V4" s="199" t="s">
        <v>328</v>
      </c>
      <c r="W4" s="198" t="s">
        <v>2</v>
      </c>
      <c r="X4" s="199" t="s">
        <v>327</v>
      </c>
      <c r="Y4" s="198" t="s">
        <v>329</v>
      </c>
      <c r="Z4" s="198" t="s">
        <v>330</v>
      </c>
      <c r="AA4" s="199" t="s">
        <v>327</v>
      </c>
      <c r="AB4" s="200" t="s">
        <v>3</v>
      </c>
    </row>
    <row r="5" spans="1:28">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3"/>
    </row>
    <row r="6" spans="1:28" ht="21">
      <c r="A6" s="284" t="s">
        <v>157</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6"/>
    </row>
    <row r="7" spans="1:28" ht="94" customHeight="1">
      <c r="A7" s="268">
        <v>1</v>
      </c>
      <c r="B7" s="263" t="s">
        <v>513</v>
      </c>
      <c r="C7" s="75">
        <v>1</v>
      </c>
      <c r="D7" s="57" t="s">
        <v>526</v>
      </c>
      <c r="E7" s="57" t="s">
        <v>555</v>
      </c>
      <c r="F7" s="57" t="s">
        <v>527</v>
      </c>
      <c r="G7" s="57" t="s">
        <v>506</v>
      </c>
      <c r="H7" s="194" t="s">
        <v>606</v>
      </c>
      <c r="I7" s="217" t="s">
        <v>484</v>
      </c>
      <c r="J7" s="217"/>
      <c r="K7" s="217"/>
      <c r="L7" s="217"/>
      <c r="M7" s="217"/>
      <c r="N7" s="217"/>
      <c r="O7" s="217"/>
      <c r="P7" s="217"/>
      <c r="Q7" s="217"/>
      <c r="R7" s="217"/>
      <c r="S7" s="217"/>
      <c r="T7" s="217"/>
      <c r="U7" s="57" t="s">
        <v>528</v>
      </c>
      <c r="V7" s="58"/>
      <c r="W7" s="58"/>
      <c r="X7" s="58">
        <f>V7*W7</f>
        <v>0</v>
      </c>
      <c r="Y7" s="58"/>
      <c r="Z7" s="58"/>
      <c r="AA7" s="58">
        <f>Y7*Z7</f>
        <v>0</v>
      </c>
      <c r="AB7" s="222">
        <f t="shared" ref="AB7:AB26" si="0">X7+AA7</f>
        <v>0</v>
      </c>
    </row>
    <row r="8" spans="1:28" ht="76" customHeight="1">
      <c r="A8" s="272"/>
      <c r="B8" s="264"/>
      <c r="C8" s="75">
        <v>2</v>
      </c>
      <c r="D8" s="57" t="s">
        <v>532</v>
      </c>
      <c r="E8" s="57" t="s">
        <v>533</v>
      </c>
      <c r="F8" s="57" t="s">
        <v>534</v>
      </c>
      <c r="G8" s="57" t="s">
        <v>535</v>
      </c>
      <c r="H8" s="194" t="s">
        <v>607</v>
      </c>
      <c r="I8" s="217"/>
      <c r="J8" s="217"/>
      <c r="K8" s="217" t="s">
        <v>484</v>
      </c>
      <c r="L8" s="217"/>
      <c r="M8" s="217"/>
      <c r="N8" s="217"/>
      <c r="O8" s="217"/>
      <c r="P8" s="217"/>
      <c r="Q8" s="217"/>
      <c r="R8" s="217"/>
      <c r="S8" s="217"/>
      <c r="T8" s="217"/>
      <c r="U8" s="57" t="s">
        <v>529</v>
      </c>
      <c r="V8" s="58"/>
      <c r="W8" s="58"/>
      <c r="X8" s="58">
        <f t="shared" ref="X8" si="1">V8*W8</f>
        <v>0</v>
      </c>
      <c r="Y8" s="58"/>
      <c r="Z8" s="58"/>
      <c r="AA8" s="58">
        <f>Y8*Z8</f>
        <v>0</v>
      </c>
      <c r="AB8" s="190">
        <f t="shared" ref="AB8" si="2">X8+AA8</f>
        <v>0</v>
      </c>
    </row>
    <row r="9" spans="1:28" s="216" customFormat="1" ht="49" customHeight="1">
      <c r="A9" s="272"/>
      <c r="B9" s="264"/>
      <c r="C9" s="75">
        <v>3</v>
      </c>
      <c r="D9" s="57" t="s">
        <v>457</v>
      </c>
      <c r="E9" s="57" t="s">
        <v>502</v>
      </c>
      <c r="F9" s="57" t="s">
        <v>209</v>
      </c>
      <c r="G9" s="57" t="s">
        <v>220</v>
      </c>
      <c r="H9" s="194"/>
      <c r="I9" s="217"/>
      <c r="J9" s="217"/>
      <c r="K9" s="217"/>
      <c r="L9" s="217"/>
      <c r="M9" s="217"/>
      <c r="N9" s="217"/>
      <c r="O9" s="217"/>
      <c r="P9" s="217"/>
      <c r="Q9" s="217"/>
      <c r="R9" s="217"/>
      <c r="S9" s="217"/>
      <c r="T9" s="217"/>
      <c r="U9" s="78"/>
      <c r="V9" s="58"/>
      <c r="W9" s="58"/>
      <c r="X9" s="58">
        <f t="shared" ref="X9" si="3">V9*W9</f>
        <v>0</v>
      </c>
      <c r="Y9" s="58"/>
      <c r="Z9" s="58"/>
      <c r="AA9" s="58">
        <f t="shared" ref="AA9" si="4">Y9*Z9</f>
        <v>0</v>
      </c>
      <c r="AB9" s="222">
        <f t="shared" si="0"/>
        <v>0</v>
      </c>
    </row>
    <row r="10" spans="1:28" s="208" customFormat="1" ht="62" customHeight="1">
      <c r="A10" s="268">
        <v>2</v>
      </c>
      <c r="B10" s="287" t="s">
        <v>514</v>
      </c>
      <c r="C10" s="268">
        <v>4</v>
      </c>
      <c r="D10" s="276" t="s">
        <v>634</v>
      </c>
      <c r="E10" s="276" t="s">
        <v>536</v>
      </c>
      <c r="F10" s="276" t="s">
        <v>244</v>
      </c>
      <c r="G10" s="276" t="s">
        <v>475</v>
      </c>
      <c r="H10" s="293"/>
      <c r="I10" s="273"/>
      <c r="J10" s="273"/>
      <c r="K10" s="273"/>
      <c r="L10" s="273"/>
      <c r="M10" s="273"/>
      <c r="N10" s="273"/>
      <c r="O10" s="273"/>
      <c r="P10" s="273"/>
      <c r="Q10" s="273"/>
      <c r="R10" s="273"/>
      <c r="S10" s="273"/>
      <c r="T10" s="273"/>
      <c r="U10" s="78"/>
      <c r="V10" s="58"/>
      <c r="W10" s="58"/>
      <c r="X10" s="58">
        <f t="shared" ref="X10:X26" si="5">V10*W10</f>
        <v>0</v>
      </c>
      <c r="Y10" s="58"/>
      <c r="Z10" s="58"/>
      <c r="AA10" s="58">
        <f t="shared" ref="AA10:AA26" si="6">Y10*Z10</f>
        <v>0</v>
      </c>
      <c r="AB10" s="222">
        <f t="shared" si="0"/>
        <v>0</v>
      </c>
    </row>
    <row r="11" spans="1:28" s="216" customFormat="1" ht="32" customHeight="1">
      <c r="A11" s="272"/>
      <c r="B11" s="288"/>
      <c r="C11" s="272"/>
      <c r="D11" s="277"/>
      <c r="E11" s="277"/>
      <c r="F11" s="277"/>
      <c r="G11" s="277"/>
      <c r="H11" s="294"/>
      <c r="I11" s="274"/>
      <c r="J11" s="274"/>
      <c r="K11" s="274"/>
      <c r="L11" s="274"/>
      <c r="M11" s="274"/>
      <c r="N11" s="274"/>
      <c r="O11" s="274"/>
      <c r="P11" s="274"/>
      <c r="Q11" s="274"/>
      <c r="R11" s="274"/>
      <c r="S11" s="274"/>
      <c r="T11" s="274"/>
      <c r="U11" s="78"/>
      <c r="V11" s="58"/>
      <c r="W11" s="58"/>
      <c r="X11" s="58">
        <f t="shared" si="5"/>
        <v>0</v>
      </c>
      <c r="Y11" s="193"/>
      <c r="Z11" s="193"/>
      <c r="AA11" s="58">
        <f t="shared" si="6"/>
        <v>0</v>
      </c>
      <c r="AB11" s="222">
        <f t="shared" si="0"/>
        <v>0</v>
      </c>
    </row>
    <row r="12" spans="1:28" s="216" customFormat="1" ht="44" customHeight="1">
      <c r="A12" s="272"/>
      <c r="B12" s="288"/>
      <c r="C12" s="272"/>
      <c r="D12" s="277"/>
      <c r="E12" s="278"/>
      <c r="F12" s="278"/>
      <c r="G12" s="278"/>
      <c r="H12" s="295"/>
      <c r="I12" s="275"/>
      <c r="J12" s="275"/>
      <c r="K12" s="275"/>
      <c r="L12" s="275"/>
      <c r="M12" s="275"/>
      <c r="N12" s="275"/>
      <c r="O12" s="275"/>
      <c r="P12" s="275"/>
      <c r="Q12" s="275"/>
      <c r="R12" s="275"/>
      <c r="S12" s="275"/>
      <c r="T12" s="275"/>
      <c r="U12" s="78"/>
      <c r="V12" s="58"/>
      <c r="W12" s="58"/>
      <c r="X12" s="58">
        <f t="shared" si="5"/>
        <v>0</v>
      </c>
      <c r="Y12" s="193"/>
      <c r="Z12" s="193"/>
      <c r="AA12" s="58">
        <f t="shared" si="6"/>
        <v>0</v>
      </c>
      <c r="AB12" s="222">
        <f t="shared" si="0"/>
        <v>0</v>
      </c>
    </row>
    <row r="13" spans="1:28" s="216" customFormat="1" ht="41" customHeight="1">
      <c r="A13" s="272"/>
      <c r="B13" s="288"/>
      <c r="C13" s="269"/>
      <c r="D13" s="278"/>
      <c r="E13" s="57" t="s">
        <v>487</v>
      </c>
      <c r="F13" s="57" t="s">
        <v>488</v>
      </c>
      <c r="G13" s="57" t="s">
        <v>491</v>
      </c>
      <c r="H13" s="194"/>
      <c r="I13" s="217"/>
      <c r="J13" s="217"/>
      <c r="K13" s="217"/>
      <c r="L13" s="217"/>
      <c r="M13" s="217"/>
      <c r="N13" s="217"/>
      <c r="O13" s="217"/>
      <c r="P13" s="217"/>
      <c r="Q13" s="217"/>
      <c r="R13" s="217"/>
      <c r="S13" s="217"/>
      <c r="T13" s="217"/>
      <c r="U13" s="78"/>
      <c r="V13" s="58"/>
      <c r="W13" s="58"/>
      <c r="X13" s="58">
        <f t="shared" ref="X13" si="7">V13*W13</f>
        <v>0</v>
      </c>
      <c r="Y13" s="193"/>
      <c r="Z13" s="193"/>
      <c r="AA13" s="58">
        <f t="shared" ref="AA13" si="8">Y13*Z13</f>
        <v>0</v>
      </c>
      <c r="AB13" s="222">
        <f t="shared" ref="AB13" si="9">X13+AA13</f>
        <v>0</v>
      </c>
    </row>
    <row r="14" spans="1:28" s="208" customFormat="1" ht="76" customHeight="1">
      <c r="A14" s="272"/>
      <c r="B14" s="292"/>
      <c r="C14" s="75">
        <v>5</v>
      </c>
      <c r="D14" s="57" t="s">
        <v>537</v>
      </c>
      <c r="E14" s="57" t="s">
        <v>507</v>
      </c>
      <c r="F14" s="57" t="s">
        <v>473</v>
      </c>
      <c r="G14" s="57" t="s">
        <v>556</v>
      </c>
      <c r="H14" s="194"/>
      <c r="I14" s="217"/>
      <c r="J14" s="217"/>
      <c r="K14" s="217"/>
      <c r="L14" s="217"/>
      <c r="M14" s="217"/>
      <c r="N14" s="217"/>
      <c r="O14" s="217"/>
      <c r="P14" s="217"/>
      <c r="Q14" s="217"/>
      <c r="R14" s="217"/>
      <c r="S14" s="217"/>
      <c r="T14" s="217"/>
      <c r="U14" s="358"/>
      <c r="V14" s="58"/>
      <c r="W14" s="58"/>
      <c r="X14" s="58">
        <f t="shared" ref="X14" si="10">V14*W14</f>
        <v>0</v>
      </c>
      <c r="Y14" s="58"/>
      <c r="Z14" s="58"/>
      <c r="AA14" s="58">
        <f t="shared" ref="AA14" si="11">Y14*Z14</f>
        <v>0</v>
      </c>
      <c r="AB14" s="222">
        <f t="shared" si="0"/>
        <v>0</v>
      </c>
    </row>
    <row r="15" spans="1:28" ht="77" customHeight="1">
      <c r="A15" s="75">
        <v>3</v>
      </c>
      <c r="B15" s="211" t="s">
        <v>515</v>
      </c>
      <c r="C15" s="75">
        <v>6</v>
      </c>
      <c r="D15" s="57" t="s">
        <v>612</v>
      </c>
      <c r="E15" s="57" t="s">
        <v>539</v>
      </c>
      <c r="F15" s="57" t="s">
        <v>538</v>
      </c>
      <c r="G15" s="57" t="s">
        <v>613</v>
      </c>
      <c r="H15" s="194"/>
      <c r="I15" s="217"/>
      <c r="J15" s="217"/>
      <c r="K15" s="217"/>
      <c r="L15" s="217"/>
      <c r="M15" s="217"/>
      <c r="N15" s="217"/>
      <c r="O15" s="217"/>
      <c r="P15" s="217"/>
      <c r="Q15" s="217"/>
      <c r="R15" s="217"/>
      <c r="S15" s="217"/>
      <c r="T15" s="217"/>
      <c r="U15" s="358"/>
      <c r="V15" s="58"/>
      <c r="W15" s="58"/>
      <c r="X15" s="58">
        <f t="shared" si="5"/>
        <v>0</v>
      </c>
      <c r="Y15" s="58"/>
      <c r="Z15" s="58"/>
      <c r="AA15" s="58">
        <f t="shared" si="6"/>
        <v>0</v>
      </c>
      <c r="AB15" s="222">
        <f t="shared" si="0"/>
        <v>0</v>
      </c>
    </row>
    <row r="16" spans="1:28" s="208" customFormat="1" ht="33" customHeight="1">
      <c r="A16" s="268">
        <v>4</v>
      </c>
      <c r="B16" s="287" t="s">
        <v>465</v>
      </c>
      <c r="C16" s="75">
        <v>7</v>
      </c>
      <c r="D16" s="78" t="s">
        <v>614</v>
      </c>
      <c r="E16" s="57" t="s">
        <v>212</v>
      </c>
      <c r="F16" s="57" t="s">
        <v>214</v>
      </c>
      <c r="G16" s="57" t="s">
        <v>217</v>
      </c>
      <c r="H16" s="194"/>
      <c r="I16" s="217"/>
      <c r="J16" s="217"/>
      <c r="K16" s="217"/>
      <c r="L16" s="217"/>
      <c r="M16" s="217"/>
      <c r="N16" s="217"/>
      <c r="O16" s="217"/>
      <c r="P16" s="217"/>
      <c r="Q16" s="217"/>
      <c r="R16" s="217"/>
      <c r="S16" s="217"/>
      <c r="T16" s="217"/>
      <c r="U16" s="78"/>
      <c r="V16" s="58"/>
      <c r="W16" s="58"/>
      <c r="X16" s="58">
        <f t="shared" ref="X16:X18" si="12">V16*W16</f>
        <v>0</v>
      </c>
      <c r="Y16" s="58"/>
      <c r="Z16" s="58"/>
      <c r="AA16" s="58">
        <f t="shared" ref="AA16:AA18" si="13">Y16*Z16</f>
        <v>0</v>
      </c>
      <c r="AB16" s="222">
        <f t="shared" si="0"/>
        <v>0</v>
      </c>
    </row>
    <row r="17" spans="1:28" s="208" customFormat="1" ht="32" customHeight="1">
      <c r="A17" s="272"/>
      <c r="B17" s="288"/>
      <c r="C17" s="75">
        <v>8</v>
      </c>
      <c r="D17" s="78" t="s">
        <v>540</v>
      </c>
      <c r="E17" s="57" t="s">
        <v>213</v>
      </c>
      <c r="F17" s="57" t="s">
        <v>214</v>
      </c>
      <c r="G17" s="57" t="s">
        <v>217</v>
      </c>
      <c r="H17" s="194"/>
      <c r="I17" s="217"/>
      <c r="J17" s="217"/>
      <c r="K17" s="217"/>
      <c r="L17" s="217"/>
      <c r="M17" s="217"/>
      <c r="N17" s="217"/>
      <c r="O17" s="217"/>
      <c r="P17" s="217"/>
      <c r="Q17" s="217"/>
      <c r="R17" s="217"/>
      <c r="S17" s="217"/>
      <c r="T17" s="217"/>
      <c r="U17" s="78"/>
      <c r="V17" s="58"/>
      <c r="W17" s="58"/>
      <c r="X17" s="58">
        <f t="shared" si="12"/>
        <v>0</v>
      </c>
      <c r="Y17" s="58"/>
      <c r="Z17" s="58"/>
      <c r="AA17" s="58">
        <f t="shared" si="13"/>
        <v>0</v>
      </c>
      <c r="AB17" s="222">
        <f t="shared" si="0"/>
        <v>0</v>
      </c>
    </row>
    <row r="18" spans="1:28" s="208" customFormat="1" ht="121" customHeight="1">
      <c r="A18" s="269"/>
      <c r="B18" s="288"/>
      <c r="C18" s="75">
        <v>9</v>
      </c>
      <c r="D18" s="78" t="s">
        <v>158</v>
      </c>
      <c r="E18" s="57" t="s">
        <v>541</v>
      </c>
      <c r="F18" s="57" t="s">
        <v>461</v>
      </c>
      <c r="G18" s="57" t="s">
        <v>216</v>
      </c>
      <c r="H18" s="194"/>
      <c r="I18" s="217"/>
      <c r="J18" s="217"/>
      <c r="K18" s="217"/>
      <c r="L18" s="217"/>
      <c r="M18" s="217"/>
      <c r="N18" s="217"/>
      <c r="O18" s="217"/>
      <c r="P18" s="217"/>
      <c r="Q18" s="217"/>
      <c r="R18" s="217"/>
      <c r="S18" s="217"/>
      <c r="T18" s="217"/>
      <c r="U18" s="78"/>
      <c r="V18" s="58"/>
      <c r="W18" s="58"/>
      <c r="X18" s="58">
        <f t="shared" si="12"/>
        <v>0</v>
      </c>
      <c r="Y18" s="58"/>
      <c r="Z18" s="58"/>
      <c r="AA18" s="58">
        <f t="shared" si="13"/>
        <v>0</v>
      </c>
      <c r="AB18" s="222">
        <f t="shared" si="0"/>
        <v>0</v>
      </c>
    </row>
    <row r="19" spans="1:28" s="208" customFormat="1" ht="47" customHeight="1">
      <c r="A19" s="75">
        <v>5</v>
      </c>
      <c r="B19" s="212" t="s">
        <v>460</v>
      </c>
      <c r="C19" s="75">
        <v>10</v>
      </c>
      <c r="D19" s="57" t="s">
        <v>635</v>
      </c>
      <c r="E19" s="57" t="s">
        <v>153</v>
      </c>
      <c r="F19" s="57" t="s">
        <v>542</v>
      </c>
      <c r="G19" s="57" t="s">
        <v>218</v>
      </c>
      <c r="H19" s="194"/>
      <c r="I19" s="217"/>
      <c r="J19" s="217"/>
      <c r="K19" s="217"/>
      <c r="L19" s="217"/>
      <c r="M19" s="217"/>
      <c r="N19" s="217"/>
      <c r="O19" s="217"/>
      <c r="P19" s="217"/>
      <c r="Q19" s="217"/>
      <c r="R19" s="217"/>
      <c r="S19" s="217"/>
      <c r="T19" s="217"/>
      <c r="U19" s="78"/>
      <c r="V19" s="58"/>
      <c r="W19" s="58"/>
      <c r="X19" s="58">
        <f t="shared" ref="X19" si="14">V19*W19</f>
        <v>0</v>
      </c>
      <c r="Y19" s="58"/>
      <c r="Z19" s="58"/>
      <c r="AA19" s="58">
        <f t="shared" ref="AA19" si="15">Y19*Z19</f>
        <v>0</v>
      </c>
      <c r="AB19" s="222">
        <f t="shared" si="0"/>
        <v>0</v>
      </c>
    </row>
    <row r="20" spans="1:28" ht="91" customHeight="1">
      <c r="A20" s="268">
        <v>6</v>
      </c>
      <c r="B20" s="263" t="s">
        <v>516</v>
      </c>
      <c r="C20" s="75">
        <v>11</v>
      </c>
      <c r="D20" s="57" t="s">
        <v>636</v>
      </c>
      <c r="E20" s="57" t="s">
        <v>615</v>
      </c>
      <c r="F20" s="57" t="s">
        <v>543</v>
      </c>
      <c r="G20" s="57" t="s">
        <v>616</v>
      </c>
      <c r="H20" s="195"/>
      <c r="I20" s="217"/>
      <c r="J20" s="217"/>
      <c r="K20" s="217"/>
      <c r="L20" s="217"/>
      <c r="M20" s="217"/>
      <c r="N20" s="217"/>
      <c r="O20" s="217"/>
      <c r="P20" s="217"/>
      <c r="Q20" s="217"/>
      <c r="R20" s="217"/>
      <c r="S20" s="217"/>
      <c r="T20" s="217"/>
      <c r="U20" s="78"/>
      <c r="V20" s="58"/>
      <c r="W20" s="58"/>
      <c r="X20" s="58">
        <f t="shared" si="5"/>
        <v>0</v>
      </c>
      <c r="Y20" s="58"/>
      <c r="Z20" s="58"/>
      <c r="AA20" s="58">
        <f t="shared" si="6"/>
        <v>0</v>
      </c>
      <c r="AB20" s="222">
        <f t="shared" si="0"/>
        <v>0</v>
      </c>
    </row>
    <row r="21" spans="1:28" s="208" customFormat="1" ht="93" customHeight="1">
      <c r="A21" s="272"/>
      <c r="B21" s="264"/>
      <c r="C21" s="268">
        <v>12</v>
      </c>
      <c r="D21" s="276" t="s">
        <v>544</v>
      </c>
      <c r="E21" s="57" t="s">
        <v>470</v>
      </c>
      <c r="F21" s="57" t="s">
        <v>462</v>
      </c>
      <c r="G21" s="57" t="s">
        <v>471</v>
      </c>
      <c r="H21" s="195"/>
      <c r="I21" s="217"/>
      <c r="J21" s="217"/>
      <c r="K21" s="217"/>
      <c r="L21" s="217"/>
      <c r="M21" s="217"/>
      <c r="N21" s="217"/>
      <c r="O21" s="217"/>
      <c r="P21" s="217"/>
      <c r="Q21" s="217"/>
      <c r="R21" s="217"/>
      <c r="S21" s="217"/>
      <c r="T21" s="217"/>
      <c r="U21" s="78"/>
      <c r="V21" s="58"/>
      <c r="W21" s="58"/>
      <c r="X21" s="58">
        <f t="shared" si="5"/>
        <v>0</v>
      </c>
      <c r="Y21" s="58"/>
      <c r="Z21" s="58"/>
      <c r="AA21" s="58">
        <f t="shared" si="6"/>
        <v>0</v>
      </c>
      <c r="AB21" s="222">
        <f t="shared" ref="AB21:AB22" si="16">X21+AA21</f>
        <v>0</v>
      </c>
    </row>
    <row r="22" spans="1:28" s="216" customFormat="1" ht="32" customHeight="1">
      <c r="A22" s="272"/>
      <c r="B22" s="264"/>
      <c r="C22" s="269"/>
      <c r="D22" s="278"/>
      <c r="E22" s="57" t="s">
        <v>486</v>
      </c>
      <c r="F22" s="57" t="s">
        <v>489</v>
      </c>
      <c r="G22" s="57" t="s">
        <v>490</v>
      </c>
      <c r="H22" s="195"/>
      <c r="I22" s="217"/>
      <c r="J22" s="217"/>
      <c r="K22" s="217"/>
      <c r="L22" s="217"/>
      <c r="M22" s="217"/>
      <c r="N22" s="217"/>
      <c r="O22" s="217"/>
      <c r="P22" s="217"/>
      <c r="Q22" s="217"/>
      <c r="R22" s="217"/>
      <c r="S22" s="217"/>
      <c r="T22" s="217"/>
      <c r="U22" s="78"/>
      <c r="V22" s="58"/>
      <c r="W22" s="58"/>
      <c r="X22" s="58">
        <f t="shared" ref="X22" si="17">V22*W22</f>
        <v>0</v>
      </c>
      <c r="Y22" s="58"/>
      <c r="Z22" s="58"/>
      <c r="AA22" s="58">
        <f t="shared" ref="AA22" si="18">Y22*Z22</f>
        <v>0</v>
      </c>
      <c r="AB22" s="222">
        <f t="shared" si="16"/>
        <v>0</v>
      </c>
    </row>
    <row r="23" spans="1:28" s="216" customFormat="1" ht="61" customHeight="1">
      <c r="A23" s="272"/>
      <c r="B23" s="264"/>
      <c r="C23" s="75">
        <v>13</v>
      </c>
      <c r="D23" s="57" t="s">
        <v>545</v>
      </c>
      <c r="E23" s="57" t="s">
        <v>479</v>
      </c>
      <c r="F23" s="57" t="s">
        <v>478</v>
      </c>
      <c r="G23" s="57" t="s">
        <v>477</v>
      </c>
      <c r="H23" s="195"/>
      <c r="I23" s="217"/>
      <c r="J23" s="217"/>
      <c r="K23" s="217"/>
      <c r="L23" s="217"/>
      <c r="M23" s="217"/>
      <c r="N23" s="217"/>
      <c r="O23" s="217"/>
      <c r="P23" s="217"/>
      <c r="Q23" s="217"/>
      <c r="R23" s="217"/>
      <c r="S23" s="217"/>
      <c r="T23" s="217"/>
      <c r="U23" s="78"/>
      <c r="V23" s="58"/>
      <c r="W23" s="58"/>
      <c r="X23" s="58">
        <f t="shared" si="5"/>
        <v>0</v>
      </c>
      <c r="Y23" s="58"/>
      <c r="Z23" s="58"/>
      <c r="AA23" s="58">
        <f t="shared" si="6"/>
        <v>0</v>
      </c>
      <c r="AB23" s="222">
        <f t="shared" si="0"/>
        <v>0</v>
      </c>
    </row>
    <row r="24" spans="1:28" s="216" customFormat="1" ht="61" customHeight="1">
      <c r="A24" s="269"/>
      <c r="B24" s="265"/>
      <c r="C24" s="237">
        <v>14</v>
      </c>
      <c r="D24" s="238" t="s">
        <v>617</v>
      </c>
      <c r="E24" s="57" t="s">
        <v>546</v>
      </c>
      <c r="F24" s="57" t="s">
        <v>547</v>
      </c>
      <c r="G24" s="57" t="s">
        <v>548</v>
      </c>
      <c r="H24" s="195"/>
      <c r="I24" s="217"/>
      <c r="J24" s="217"/>
      <c r="K24" s="217"/>
      <c r="L24" s="217"/>
      <c r="M24" s="217"/>
      <c r="N24" s="217"/>
      <c r="O24" s="217"/>
      <c r="P24" s="217"/>
      <c r="Q24" s="217"/>
      <c r="R24" s="217"/>
      <c r="S24" s="217"/>
      <c r="T24" s="217"/>
      <c r="U24" s="78"/>
      <c r="V24" s="58"/>
      <c r="W24" s="58"/>
      <c r="X24" s="58">
        <f t="shared" ref="X24" si="19">V24*W24</f>
        <v>0</v>
      </c>
      <c r="Y24" s="58"/>
      <c r="Z24" s="58"/>
      <c r="AA24" s="58">
        <f t="shared" ref="AA24" si="20">Y24*Z24</f>
        <v>0</v>
      </c>
      <c r="AB24" s="222">
        <f t="shared" ref="AB24" si="21">X24+AA24</f>
        <v>0</v>
      </c>
    </row>
    <row r="25" spans="1:28" s="85" customFormat="1" ht="47" customHeight="1">
      <c r="A25" s="268">
        <v>7</v>
      </c>
      <c r="B25" s="263" t="s">
        <v>485</v>
      </c>
      <c r="C25" s="315">
        <v>15</v>
      </c>
      <c r="D25" s="276" t="s">
        <v>557</v>
      </c>
      <c r="E25" s="57" t="s">
        <v>558</v>
      </c>
      <c r="F25" s="57" t="s">
        <v>245</v>
      </c>
      <c r="G25" s="57" t="s">
        <v>247</v>
      </c>
      <c r="H25" s="194"/>
      <c r="I25" s="217"/>
      <c r="J25" s="217"/>
      <c r="K25" s="217"/>
      <c r="L25" s="217"/>
      <c r="M25" s="217"/>
      <c r="N25" s="217"/>
      <c r="O25" s="217"/>
      <c r="P25" s="217"/>
      <c r="Q25" s="217"/>
      <c r="R25" s="217"/>
      <c r="S25" s="217"/>
      <c r="T25" s="217"/>
      <c r="U25" s="78"/>
      <c r="V25" s="58"/>
      <c r="W25" s="58"/>
      <c r="X25" s="58">
        <f t="shared" si="5"/>
        <v>0</v>
      </c>
      <c r="Y25" s="58"/>
      <c r="Z25" s="58"/>
      <c r="AA25" s="58">
        <f t="shared" si="6"/>
        <v>0</v>
      </c>
      <c r="AB25" s="222">
        <f t="shared" si="0"/>
        <v>0</v>
      </c>
    </row>
    <row r="26" spans="1:28" s="85" customFormat="1" ht="47" customHeight="1">
      <c r="A26" s="272"/>
      <c r="B26" s="264"/>
      <c r="C26" s="316"/>
      <c r="D26" s="278"/>
      <c r="E26" s="57" t="s">
        <v>559</v>
      </c>
      <c r="F26" s="57" t="s">
        <v>246</v>
      </c>
      <c r="G26" s="57" t="s">
        <v>247</v>
      </c>
      <c r="H26" s="194"/>
      <c r="I26" s="217"/>
      <c r="J26" s="217"/>
      <c r="K26" s="217"/>
      <c r="L26" s="217"/>
      <c r="M26" s="217"/>
      <c r="N26" s="217"/>
      <c r="O26" s="217"/>
      <c r="P26" s="217"/>
      <c r="Q26" s="217"/>
      <c r="R26" s="217"/>
      <c r="S26" s="217"/>
      <c r="T26" s="217"/>
      <c r="U26" s="78"/>
      <c r="V26" s="58"/>
      <c r="W26" s="58"/>
      <c r="X26" s="58">
        <f t="shared" si="5"/>
        <v>0</v>
      </c>
      <c r="Y26" s="58"/>
      <c r="Z26" s="58"/>
      <c r="AA26" s="58">
        <f t="shared" si="6"/>
        <v>0</v>
      </c>
      <c r="AB26" s="222">
        <f t="shared" si="0"/>
        <v>0</v>
      </c>
    </row>
    <row r="27" spans="1:28" ht="21" customHeight="1">
      <c r="A27" s="289" t="s">
        <v>154</v>
      </c>
      <c r="B27" s="290"/>
      <c r="C27" s="291"/>
      <c r="D27" s="220"/>
      <c r="E27" s="220"/>
      <c r="F27" s="220"/>
      <c r="G27" s="220"/>
      <c r="H27" s="220"/>
      <c r="I27" s="220"/>
      <c r="J27" s="220"/>
      <c r="K27" s="220"/>
      <c r="L27" s="220"/>
      <c r="M27" s="220"/>
      <c r="N27" s="220"/>
      <c r="O27" s="220"/>
      <c r="P27" s="220"/>
      <c r="Q27" s="220"/>
      <c r="R27" s="220"/>
      <c r="S27" s="220"/>
      <c r="T27" s="220"/>
      <c r="U27" s="359"/>
      <c r="V27" s="220"/>
      <c r="W27" s="220"/>
      <c r="X27" s="220"/>
      <c r="Y27" s="220"/>
      <c r="Z27" s="220"/>
      <c r="AA27" s="220"/>
      <c r="AB27" s="220"/>
    </row>
    <row r="28" spans="1:28" ht="185" customHeight="1">
      <c r="A28" s="75">
        <v>8</v>
      </c>
      <c r="B28" s="230" t="s">
        <v>517</v>
      </c>
      <c r="C28" s="231">
        <v>16</v>
      </c>
      <c r="D28" s="232" t="s">
        <v>618</v>
      </c>
      <c r="E28" s="232" t="s">
        <v>619</v>
      </c>
      <c r="F28" s="232" t="s">
        <v>580</v>
      </c>
      <c r="G28" s="232" t="s">
        <v>581</v>
      </c>
      <c r="H28" s="195"/>
      <c r="I28" s="217"/>
      <c r="J28" s="217"/>
      <c r="K28" s="217"/>
      <c r="L28" s="217"/>
      <c r="M28" s="217"/>
      <c r="N28" s="217"/>
      <c r="O28" s="217"/>
      <c r="P28" s="217"/>
      <c r="Q28" s="217"/>
      <c r="R28" s="217"/>
      <c r="S28" s="217"/>
      <c r="T28" s="217"/>
      <c r="U28" s="78"/>
      <c r="V28" s="58"/>
      <c r="W28" s="58"/>
      <c r="X28" s="58">
        <f t="shared" ref="X28:X29" si="22">V28*W28</f>
        <v>0</v>
      </c>
      <c r="Y28" s="58"/>
      <c r="Z28" s="58"/>
      <c r="AA28" s="58">
        <f t="shared" ref="AA28:AA29" si="23">Y28*Z28</f>
        <v>0</v>
      </c>
      <c r="AB28" s="190">
        <f t="shared" ref="AB28:AB42" si="24">X28+AA28</f>
        <v>0</v>
      </c>
    </row>
    <row r="29" spans="1:28" s="216" customFormat="1" ht="92" customHeight="1">
      <c r="A29" s="297">
        <v>9</v>
      </c>
      <c r="B29" s="266" t="s">
        <v>518</v>
      </c>
      <c r="C29" s="248">
        <v>17</v>
      </c>
      <c r="D29" s="249" t="s">
        <v>637</v>
      </c>
      <c r="E29" s="232" t="s">
        <v>586</v>
      </c>
      <c r="F29" s="232" t="s">
        <v>582</v>
      </c>
      <c r="G29" s="232" t="s">
        <v>638</v>
      </c>
      <c r="H29" s="195"/>
      <c r="I29" s="217"/>
      <c r="J29" s="217"/>
      <c r="K29" s="217"/>
      <c r="L29" s="217"/>
      <c r="M29" s="217"/>
      <c r="N29" s="217"/>
      <c r="O29" s="217"/>
      <c r="P29" s="217"/>
      <c r="Q29" s="217"/>
      <c r="R29" s="217"/>
      <c r="S29" s="217"/>
      <c r="T29" s="217"/>
      <c r="U29" s="358"/>
      <c r="V29" s="58"/>
      <c r="W29" s="58"/>
      <c r="X29" s="58">
        <f t="shared" si="22"/>
        <v>0</v>
      </c>
      <c r="Y29" s="58"/>
      <c r="Z29" s="58"/>
      <c r="AA29" s="58">
        <f t="shared" si="23"/>
        <v>0</v>
      </c>
      <c r="AB29" s="190">
        <f t="shared" si="24"/>
        <v>0</v>
      </c>
    </row>
    <row r="30" spans="1:28" s="216" customFormat="1" ht="92" customHeight="1">
      <c r="A30" s="298"/>
      <c r="B30" s="267"/>
      <c r="C30" s="231">
        <v>18</v>
      </c>
      <c r="D30" s="232" t="s">
        <v>594</v>
      </c>
      <c r="E30" s="232" t="s">
        <v>587</v>
      </c>
      <c r="F30" s="232" t="s">
        <v>588</v>
      </c>
      <c r="G30" s="232" t="s">
        <v>589</v>
      </c>
      <c r="H30" s="194"/>
      <c r="I30" s="225"/>
      <c r="J30" s="225"/>
      <c r="K30" s="225"/>
      <c r="L30" s="225"/>
      <c r="M30" s="225"/>
      <c r="N30" s="225"/>
      <c r="O30" s="225"/>
      <c r="P30" s="225"/>
      <c r="Q30" s="225"/>
      <c r="R30" s="225"/>
      <c r="S30" s="225"/>
      <c r="T30" s="225"/>
      <c r="U30" s="78"/>
      <c r="V30" s="58"/>
      <c r="W30" s="58"/>
      <c r="X30" s="58">
        <f>V30*W30</f>
        <v>0</v>
      </c>
      <c r="Y30" s="58"/>
      <c r="Z30" s="58"/>
      <c r="AA30" s="58">
        <f>Y30*Z30</f>
        <v>0</v>
      </c>
      <c r="AB30" s="190">
        <f>X30+AA30</f>
        <v>0</v>
      </c>
    </row>
    <row r="31" spans="1:28" s="216" customFormat="1" ht="134" customHeight="1">
      <c r="A31" s="298"/>
      <c r="B31" s="267"/>
      <c r="C31" s="231">
        <v>19</v>
      </c>
      <c r="D31" s="232" t="s">
        <v>620</v>
      </c>
      <c r="E31" s="232" t="s">
        <v>590</v>
      </c>
      <c r="F31" s="232" t="s">
        <v>591</v>
      </c>
      <c r="G31" s="232" t="s">
        <v>592</v>
      </c>
      <c r="H31" s="194"/>
      <c r="I31" s="217"/>
      <c r="J31" s="217"/>
      <c r="K31" s="217"/>
      <c r="L31" s="217"/>
      <c r="M31" s="225"/>
      <c r="N31" s="225"/>
      <c r="O31" s="225"/>
      <c r="P31" s="225"/>
      <c r="Q31" s="225"/>
      <c r="R31" s="225"/>
      <c r="S31" s="225"/>
      <c r="T31" s="225"/>
      <c r="U31" s="78"/>
      <c r="V31" s="58"/>
      <c r="W31" s="58"/>
      <c r="X31" s="58">
        <f t="shared" ref="X31:X32" si="25">V31*W31</f>
        <v>0</v>
      </c>
      <c r="Y31" s="58"/>
      <c r="Z31" s="58"/>
      <c r="AA31" s="58">
        <f t="shared" ref="AA31:AA32" si="26">Y31*Z31</f>
        <v>0</v>
      </c>
      <c r="AB31" s="190">
        <f t="shared" ref="AB31:AB32" si="27">X31+AA31</f>
        <v>0</v>
      </c>
    </row>
    <row r="32" spans="1:28" s="216" customFormat="1" ht="92" customHeight="1">
      <c r="A32" s="298"/>
      <c r="B32" s="267"/>
      <c r="C32" s="231">
        <v>20</v>
      </c>
      <c r="D32" s="232" t="s">
        <v>583</v>
      </c>
      <c r="E32" s="232" t="s">
        <v>584</v>
      </c>
      <c r="F32" s="232" t="s">
        <v>585</v>
      </c>
      <c r="G32" s="232" t="s">
        <v>593</v>
      </c>
      <c r="H32" s="194"/>
      <c r="I32" s="225"/>
      <c r="J32" s="225"/>
      <c r="K32" s="225"/>
      <c r="L32" s="225"/>
      <c r="M32" s="217"/>
      <c r="N32" s="217"/>
      <c r="O32" s="217"/>
      <c r="P32" s="217"/>
      <c r="Q32" s="225"/>
      <c r="R32" s="225"/>
      <c r="S32" s="225"/>
      <c r="T32" s="225"/>
      <c r="U32" s="78"/>
      <c r="V32" s="58"/>
      <c r="W32" s="58"/>
      <c r="X32" s="58">
        <f t="shared" si="25"/>
        <v>0</v>
      </c>
      <c r="Y32" s="58"/>
      <c r="Z32" s="58"/>
      <c r="AA32" s="58">
        <f t="shared" si="26"/>
        <v>0</v>
      </c>
      <c r="AB32" s="190">
        <f t="shared" si="27"/>
        <v>0</v>
      </c>
    </row>
    <row r="33" spans="1:28" s="216" customFormat="1" ht="199" customHeight="1">
      <c r="A33" s="268">
        <v>10</v>
      </c>
      <c r="B33" s="270" t="s">
        <v>498</v>
      </c>
      <c r="C33" s="231">
        <v>21</v>
      </c>
      <c r="D33" s="232" t="s">
        <v>595</v>
      </c>
      <c r="E33" s="232" t="s">
        <v>596</v>
      </c>
      <c r="F33" s="234" t="s">
        <v>597</v>
      </c>
      <c r="G33" s="233" t="s">
        <v>598</v>
      </c>
      <c r="H33" s="194"/>
      <c r="I33" s="217"/>
      <c r="J33" s="217"/>
      <c r="K33" s="217"/>
      <c r="L33" s="217"/>
      <c r="M33" s="217"/>
      <c r="N33" s="217"/>
      <c r="O33" s="217"/>
      <c r="P33" s="217"/>
      <c r="Q33" s="217"/>
      <c r="R33" s="217"/>
      <c r="S33" s="217"/>
      <c r="T33" s="217"/>
      <c r="U33" s="78"/>
      <c r="V33" s="58"/>
      <c r="W33" s="58"/>
      <c r="X33" s="58">
        <f t="shared" ref="X33:X34" si="28">V33*W33</f>
        <v>0</v>
      </c>
      <c r="Y33" s="58"/>
      <c r="Z33" s="58"/>
      <c r="AA33" s="58">
        <f t="shared" ref="AA33:AA34" si="29">Y33*Z33</f>
        <v>0</v>
      </c>
      <c r="AB33" s="190">
        <f t="shared" ref="AB33:AB34" si="30">X33+AA33</f>
        <v>0</v>
      </c>
    </row>
    <row r="34" spans="1:28" s="216" customFormat="1" ht="166" customHeight="1">
      <c r="A34" s="272"/>
      <c r="B34" s="296"/>
      <c r="C34" s="231">
        <v>22</v>
      </c>
      <c r="D34" s="232" t="s">
        <v>599</v>
      </c>
      <c r="E34" s="78" t="s">
        <v>600</v>
      </c>
      <c r="F34" s="78" t="s">
        <v>601</v>
      </c>
      <c r="G34" s="232" t="s">
        <v>602</v>
      </c>
      <c r="H34" s="195"/>
      <c r="I34" s="217"/>
      <c r="J34" s="217"/>
      <c r="K34" s="217"/>
      <c r="L34" s="217"/>
      <c r="M34" s="217"/>
      <c r="N34" s="217"/>
      <c r="O34" s="217"/>
      <c r="P34" s="217"/>
      <c r="Q34" s="217"/>
      <c r="R34" s="217"/>
      <c r="S34" s="217"/>
      <c r="T34" s="217"/>
      <c r="U34" s="78"/>
      <c r="V34" s="58"/>
      <c r="W34" s="58"/>
      <c r="X34" s="58">
        <f t="shared" si="28"/>
        <v>0</v>
      </c>
      <c r="Y34" s="58"/>
      <c r="Z34" s="58"/>
      <c r="AA34" s="58">
        <f t="shared" si="29"/>
        <v>0</v>
      </c>
      <c r="AB34" s="190">
        <f t="shared" si="30"/>
        <v>0</v>
      </c>
    </row>
    <row r="35" spans="1:28" s="216" customFormat="1" ht="121" customHeight="1">
      <c r="A35" s="269"/>
      <c r="B35" s="271"/>
      <c r="C35" s="231">
        <v>23</v>
      </c>
      <c r="D35" s="232" t="s">
        <v>603</v>
      </c>
      <c r="E35" s="232" t="s">
        <v>604</v>
      </c>
      <c r="F35" s="232" t="s">
        <v>497</v>
      </c>
      <c r="G35" s="232" t="s">
        <v>605</v>
      </c>
      <c r="H35" s="194"/>
      <c r="I35" s="225"/>
      <c r="J35" s="235"/>
      <c r="K35" s="235"/>
      <c r="L35" s="235"/>
      <c r="M35" s="225"/>
      <c r="N35" s="225"/>
      <c r="O35" s="225"/>
      <c r="P35" s="225"/>
      <c r="Q35" s="225"/>
      <c r="R35" s="225"/>
      <c r="S35" s="225"/>
      <c r="T35" s="225"/>
      <c r="U35" s="78"/>
      <c r="V35" s="58"/>
      <c r="W35" s="58"/>
      <c r="X35" s="58">
        <f t="shared" ref="X35:X37" si="31">V35*W35</f>
        <v>0</v>
      </c>
      <c r="Y35" s="58"/>
      <c r="Z35" s="58"/>
      <c r="AA35" s="58">
        <f t="shared" ref="AA35" si="32">Y35*Z35</f>
        <v>0</v>
      </c>
      <c r="AB35" s="190">
        <f t="shared" ref="AB35:AB36" si="33">X35+AA35</f>
        <v>0</v>
      </c>
    </row>
    <row r="36" spans="1:28" s="216" customFormat="1" ht="168" customHeight="1">
      <c r="A36" s="268">
        <v>11</v>
      </c>
      <c r="B36" s="270" t="s">
        <v>501</v>
      </c>
      <c r="C36" s="231">
        <v>24</v>
      </c>
      <c r="D36" s="232" t="s">
        <v>575</v>
      </c>
      <c r="E36" s="232" t="s">
        <v>576</v>
      </c>
      <c r="F36" s="232" t="s">
        <v>573</v>
      </c>
      <c r="G36" s="232" t="s">
        <v>574</v>
      </c>
      <c r="H36" s="195"/>
      <c r="I36" s="225"/>
      <c r="J36" s="225"/>
      <c r="K36" s="225"/>
      <c r="L36" s="225"/>
      <c r="M36" s="225"/>
      <c r="N36" s="225"/>
      <c r="O36" s="225"/>
      <c r="P36" s="225"/>
      <c r="Q36" s="217"/>
      <c r="R36" s="217"/>
      <c r="S36" s="217"/>
      <c r="T36" s="217"/>
      <c r="U36" s="78"/>
      <c r="V36" s="58"/>
      <c r="W36" s="58"/>
      <c r="X36" s="58">
        <f t="shared" si="31"/>
        <v>0</v>
      </c>
      <c r="Y36" s="58"/>
      <c r="Z36" s="58"/>
      <c r="AA36" s="58">
        <f>Y36*Z36</f>
        <v>0</v>
      </c>
      <c r="AB36" s="190">
        <f t="shared" si="33"/>
        <v>0</v>
      </c>
    </row>
    <row r="37" spans="1:28" s="216" customFormat="1" ht="106" customHeight="1">
      <c r="A37" s="269"/>
      <c r="B37" s="271"/>
      <c r="C37" s="76">
        <v>25</v>
      </c>
      <c r="D37" s="232" t="s">
        <v>621</v>
      </c>
      <c r="E37" s="236" t="s">
        <v>577</v>
      </c>
      <c r="F37" s="232" t="s">
        <v>578</v>
      </c>
      <c r="G37" s="78" t="s">
        <v>579</v>
      </c>
      <c r="H37" s="195"/>
      <c r="I37" s="227"/>
      <c r="J37" s="227"/>
      <c r="K37" s="227"/>
      <c r="L37" s="227"/>
      <c r="M37" s="227"/>
      <c r="N37" s="227"/>
      <c r="O37" s="227"/>
      <c r="P37" s="227"/>
      <c r="Q37" s="217"/>
      <c r="R37" s="217"/>
      <c r="S37" s="217"/>
      <c r="T37" s="217"/>
      <c r="U37" s="358"/>
      <c r="V37" s="58"/>
      <c r="W37" s="58"/>
      <c r="X37" s="58">
        <f t="shared" si="31"/>
        <v>0</v>
      </c>
      <c r="Y37" s="58"/>
      <c r="Z37" s="58"/>
      <c r="AA37" s="58">
        <f>Y37*Z37</f>
        <v>0</v>
      </c>
      <c r="AB37" s="190">
        <f>X37+AA37</f>
        <v>0</v>
      </c>
    </row>
    <row r="38" spans="1:28" ht="21" customHeight="1">
      <c r="A38" s="289" t="s">
        <v>451</v>
      </c>
      <c r="B38" s="290"/>
      <c r="C38" s="290"/>
      <c r="D38" s="290"/>
      <c r="E38" s="218"/>
      <c r="F38" s="218"/>
      <c r="G38" s="218"/>
      <c r="H38" s="218"/>
      <c r="I38" s="221"/>
      <c r="J38" s="221"/>
      <c r="K38" s="221"/>
      <c r="L38" s="221"/>
      <c r="M38" s="221"/>
      <c r="N38" s="221"/>
      <c r="O38" s="221"/>
      <c r="P38" s="221"/>
      <c r="Q38" s="221"/>
      <c r="R38" s="221"/>
      <c r="S38" s="221"/>
      <c r="T38" s="221"/>
      <c r="U38" s="360"/>
      <c r="V38" s="218"/>
      <c r="W38" s="218"/>
      <c r="X38" s="218"/>
      <c r="Y38" s="218"/>
      <c r="Z38" s="218"/>
      <c r="AA38" s="218"/>
      <c r="AB38" s="219"/>
    </row>
    <row r="39" spans="1:28" ht="92" customHeight="1">
      <c r="A39" s="268">
        <v>12</v>
      </c>
      <c r="B39" s="263" t="s">
        <v>467</v>
      </c>
      <c r="C39" s="75">
        <v>26</v>
      </c>
      <c r="D39" s="57" t="s">
        <v>571</v>
      </c>
      <c r="E39" s="57" t="s">
        <v>622</v>
      </c>
      <c r="F39" s="57" t="s">
        <v>623</v>
      </c>
      <c r="G39" s="57" t="s">
        <v>572</v>
      </c>
      <c r="H39" s="194"/>
      <c r="I39" s="217"/>
      <c r="J39" s="217"/>
      <c r="K39" s="217"/>
      <c r="L39" s="217"/>
      <c r="M39" s="217"/>
      <c r="N39" s="217"/>
      <c r="O39" s="217"/>
      <c r="P39" s="217"/>
      <c r="Q39" s="217"/>
      <c r="R39" s="217"/>
      <c r="S39" s="217"/>
      <c r="T39" s="217"/>
      <c r="U39" s="358"/>
      <c r="V39" s="58"/>
      <c r="W39" s="58"/>
      <c r="X39" s="58">
        <f t="shared" ref="X39:X42" si="34">V39*W39</f>
        <v>0</v>
      </c>
      <c r="Y39" s="58"/>
      <c r="Z39" s="58"/>
      <c r="AA39" s="58">
        <f t="shared" ref="AA39:AA42" si="35">Y39*Z39</f>
        <v>0</v>
      </c>
      <c r="AB39" s="190">
        <f t="shared" si="24"/>
        <v>0</v>
      </c>
    </row>
    <row r="40" spans="1:28" ht="61" customHeight="1">
      <c r="A40" s="272"/>
      <c r="B40" s="264"/>
      <c r="C40" s="75">
        <v>27</v>
      </c>
      <c r="D40" s="57" t="s">
        <v>163</v>
      </c>
      <c r="E40" s="59" t="s">
        <v>472</v>
      </c>
      <c r="F40" s="57" t="s">
        <v>159</v>
      </c>
      <c r="G40" s="57" t="s">
        <v>219</v>
      </c>
      <c r="H40" s="194"/>
      <c r="I40" s="217"/>
      <c r="J40" s="217"/>
      <c r="K40" s="217"/>
      <c r="L40" s="217"/>
      <c r="M40" s="217"/>
      <c r="N40" s="217"/>
      <c r="O40" s="217"/>
      <c r="P40" s="217"/>
      <c r="Q40" s="217"/>
      <c r="R40" s="217"/>
      <c r="S40" s="217"/>
      <c r="T40" s="217"/>
      <c r="U40" s="78"/>
      <c r="V40" s="58"/>
      <c r="W40" s="58"/>
      <c r="X40" s="58">
        <f t="shared" ref="X40" si="36">V40*W40</f>
        <v>0</v>
      </c>
      <c r="Y40" s="58"/>
      <c r="Z40" s="58"/>
      <c r="AA40" s="58">
        <f t="shared" ref="AA40" si="37">Y40*Z40</f>
        <v>0</v>
      </c>
      <c r="AB40" s="190">
        <f t="shared" si="24"/>
        <v>0</v>
      </c>
    </row>
    <row r="41" spans="1:28" ht="62" customHeight="1">
      <c r="A41" s="269"/>
      <c r="B41" s="265"/>
      <c r="C41" s="75">
        <v>28</v>
      </c>
      <c r="D41" s="57" t="s">
        <v>639</v>
      </c>
      <c r="E41" s="57" t="s">
        <v>155</v>
      </c>
      <c r="F41" s="57" t="s">
        <v>221</v>
      </c>
      <c r="G41" s="57" t="s">
        <v>560</v>
      </c>
      <c r="H41" s="194"/>
      <c r="I41" s="217"/>
      <c r="J41" s="217"/>
      <c r="K41" s="217"/>
      <c r="L41" s="217"/>
      <c r="M41" s="217"/>
      <c r="N41" s="217"/>
      <c r="O41" s="217"/>
      <c r="P41" s="217"/>
      <c r="Q41" s="217"/>
      <c r="R41" s="217"/>
      <c r="S41" s="217"/>
      <c r="T41" s="217"/>
      <c r="U41" s="78"/>
      <c r="V41" s="58"/>
      <c r="W41" s="58"/>
      <c r="X41" s="58">
        <f t="shared" si="34"/>
        <v>0</v>
      </c>
      <c r="Y41" s="58"/>
      <c r="Z41" s="58"/>
      <c r="AA41" s="58">
        <f t="shared" si="35"/>
        <v>0</v>
      </c>
      <c r="AB41" s="190">
        <f t="shared" si="24"/>
        <v>0</v>
      </c>
    </row>
    <row r="42" spans="1:28" ht="78" customHeight="1">
      <c r="A42" s="75">
        <v>13</v>
      </c>
      <c r="B42" s="213" t="s">
        <v>215</v>
      </c>
      <c r="C42" s="75">
        <v>29</v>
      </c>
      <c r="D42" s="57" t="s">
        <v>570</v>
      </c>
      <c r="E42" s="57" t="s">
        <v>495</v>
      </c>
      <c r="F42" s="57" t="s">
        <v>468</v>
      </c>
      <c r="G42" s="57" t="s">
        <v>496</v>
      </c>
      <c r="H42" s="194"/>
      <c r="I42" s="217"/>
      <c r="J42" s="217"/>
      <c r="K42" s="217"/>
      <c r="L42" s="217"/>
      <c r="M42" s="217"/>
      <c r="N42" s="217"/>
      <c r="O42" s="217"/>
      <c r="P42" s="217"/>
      <c r="Q42" s="217"/>
      <c r="R42" s="217"/>
      <c r="S42" s="217"/>
      <c r="T42" s="217"/>
      <c r="U42" s="361"/>
      <c r="V42" s="58"/>
      <c r="W42" s="58"/>
      <c r="X42" s="58">
        <f t="shared" si="34"/>
        <v>0</v>
      </c>
      <c r="Y42" s="58"/>
      <c r="Z42" s="58"/>
      <c r="AA42" s="58">
        <f t="shared" si="35"/>
        <v>0</v>
      </c>
      <c r="AB42" s="190">
        <f t="shared" si="24"/>
        <v>0</v>
      </c>
    </row>
    <row r="43" spans="1:28" ht="21">
      <c r="A43" s="289" t="s">
        <v>160</v>
      </c>
      <c r="B43" s="290"/>
      <c r="C43" s="218"/>
      <c r="D43" s="218"/>
      <c r="E43" s="218"/>
      <c r="F43" s="218"/>
      <c r="G43" s="218"/>
      <c r="H43" s="218"/>
      <c r="I43" s="221"/>
      <c r="J43" s="221"/>
      <c r="K43" s="221"/>
      <c r="L43" s="221"/>
      <c r="M43" s="221"/>
      <c r="N43" s="221"/>
      <c r="O43" s="221"/>
      <c r="P43" s="221"/>
      <c r="Q43" s="221"/>
      <c r="R43" s="221"/>
      <c r="S43" s="221"/>
      <c r="T43" s="221"/>
      <c r="U43" s="360"/>
      <c r="V43" s="218"/>
      <c r="W43" s="218"/>
      <c r="X43" s="218"/>
      <c r="Y43" s="218"/>
      <c r="Z43" s="218"/>
      <c r="AA43" s="218"/>
      <c r="AB43" s="219"/>
    </row>
    <row r="44" spans="1:28" ht="228" customHeight="1">
      <c r="A44" s="207">
        <v>14</v>
      </c>
      <c r="B44" s="214" t="s">
        <v>519</v>
      </c>
      <c r="C44" s="207">
        <v>30</v>
      </c>
      <c r="D44" s="57" t="s">
        <v>568</v>
      </c>
      <c r="E44" s="209" t="s">
        <v>569</v>
      </c>
      <c r="F44" s="170" t="s">
        <v>493</v>
      </c>
      <c r="G44" s="170" t="s">
        <v>561</v>
      </c>
      <c r="H44" s="197"/>
      <c r="I44" s="217"/>
      <c r="J44" s="217"/>
      <c r="K44" s="217"/>
      <c r="L44" s="217"/>
      <c r="M44" s="217"/>
      <c r="N44" s="217"/>
      <c r="O44" s="217"/>
      <c r="P44" s="217"/>
      <c r="Q44" s="226"/>
      <c r="R44" s="226"/>
      <c r="S44" s="226"/>
      <c r="T44" s="226"/>
      <c r="U44" s="362"/>
      <c r="V44" s="58"/>
      <c r="W44" s="193"/>
      <c r="X44" s="193">
        <f t="shared" ref="X44:X47" si="38">V44*W44</f>
        <v>0</v>
      </c>
      <c r="Y44" s="193"/>
      <c r="Z44" s="193"/>
      <c r="AA44" s="193">
        <f t="shared" ref="AA44:AA47" si="39">Y44*Z44</f>
        <v>0</v>
      </c>
      <c r="AB44" s="190">
        <f t="shared" ref="AB44:AB47" si="40">X44+AA44</f>
        <v>0</v>
      </c>
    </row>
    <row r="45" spans="1:28" ht="32" customHeight="1">
      <c r="A45" s="268">
        <v>15</v>
      </c>
      <c r="B45" s="287" t="s">
        <v>520</v>
      </c>
      <c r="C45" s="75">
        <v>31</v>
      </c>
      <c r="D45" s="215" t="s">
        <v>563</v>
      </c>
      <c r="E45" s="215" t="s">
        <v>564</v>
      </c>
      <c r="F45" s="229" t="s">
        <v>494</v>
      </c>
      <c r="G45" s="229" t="s">
        <v>565</v>
      </c>
      <c r="H45" s="194"/>
      <c r="I45" s="217"/>
      <c r="J45" s="217"/>
      <c r="K45" s="226"/>
      <c r="L45" s="226"/>
      <c r="M45" s="226"/>
      <c r="N45" s="226"/>
      <c r="O45" s="226"/>
      <c r="P45" s="226"/>
      <c r="Q45" s="226"/>
      <c r="R45" s="226"/>
      <c r="S45" s="226"/>
      <c r="T45" s="226"/>
      <c r="U45" s="362"/>
      <c r="V45" s="193"/>
      <c r="W45" s="193"/>
      <c r="X45" s="193">
        <f t="shared" ref="X45:X46" si="41">V45*W45</f>
        <v>0</v>
      </c>
      <c r="Y45" s="193"/>
      <c r="Z45" s="193"/>
      <c r="AA45" s="193">
        <f t="shared" ref="AA45:AA46" si="42">Y45*Z45</f>
        <v>0</v>
      </c>
      <c r="AB45" s="190">
        <f t="shared" ref="AB45:AB46" si="43">X45+AA45</f>
        <v>0</v>
      </c>
    </row>
    <row r="46" spans="1:28" ht="120" customHeight="1">
      <c r="A46" s="272"/>
      <c r="B46" s="288"/>
      <c r="C46" s="75">
        <v>32</v>
      </c>
      <c r="D46" s="215" t="s">
        <v>566</v>
      </c>
      <c r="E46" s="215" t="s">
        <v>567</v>
      </c>
      <c r="F46" s="229" t="s">
        <v>492</v>
      </c>
      <c r="G46" s="229" t="s">
        <v>624</v>
      </c>
      <c r="H46" s="194"/>
      <c r="I46" s="226"/>
      <c r="J46" s="226"/>
      <c r="K46" s="217"/>
      <c r="L46" s="217"/>
      <c r="M46" s="226"/>
      <c r="N46" s="226"/>
      <c r="O46" s="226"/>
      <c r="P46" s="226"/>
      <c r="Q46" s="226"/>
      <c r="R46" s="226"/>
      <c r="S46" s="226"/>
      <c r="T46" s="226"/>
      <c r="U46" s="358"/>
      <c r="V46" s="193"/>
      <c r="W46" s="193"/>
      <c r="X46" s="193">
        <f t="shared" si="41"/>
        <v>0</v>
      </c>
      <c r="Y46" s="193"/>
      <c r="Z46" s="193"/>
      <c r="AA46" s="193">
        <f t="shared" si="42"/>
        <v>0</v>
      </c>
      <c r="AB46" s="190">
        <f t="shared" si="43"/>
        <v>0</v>
      </c>
    </row>
    <row r="47" spans="1:28" ht="61" customHeight="1">
      <c r="A47" s="75">
        <v>16</v>
      </c>
      <c r="B47" s="213" t="s">
        <v>521</v>
      </c>
      <c r="C47" s="75">
        <v>33</v>
      </c>
      <c r="D47" s="78" t="s">
        <v>553</v>
      </c>
      <c r="E47" s="78" t="s">
        <v>469</v>
      </c>
      <c r="F47" s="78" t="s">
        <v>463</v>
      </c>
      <c r="G47" s="78" t="s">
        <v>554</v>
      </c>
      <c r="H47" s="197"/>
      <c r="I47" s="227"/>
      <c r="J47" s="227"/>
      <c r="K47" s="227"/>
      <c r="L47" s="227"/>
      <c r="M47" s="227"/>
      <c r="N47" s="227"/>
      <c r="O47" s="227"/>
      <c r="P47" s="227"/>
      <c r="Q47" s="227"/>
      <c r="R47" s="227"/>
      <c r="S47" s="227"/>
      <c r="T47" s="227"/>
      <c r="U47" s="78"/>
      <c r="V47" s="58"/>
      <c r="W47" s="58"/>
      <c r="X47" s="58">
        <f t="shared" si="38"/>
        <v>0</v>
      </c>
      <c r="Y47" s="58"/>
      <c r="Z47" s="58"/>
      <c r="AA47" s="58">
        <f t="shared" si="39"/>
        <v>0</v>
      </c>
      <c r="AB47" s="190">
        <f t="shared" si="40"/>
        <v>0</v>
      </c>
    </row>
    <row r="48" spans="1:28" ht="21">
      <c r="A48" s="289" t="s">
        <v>464</v>
      </c>
      <c r="B48" s="290"/>
      <c r="C48" s="218"/>
      <c r="D48" s="218"/>
      <c r="E48" s="218"/>
      <c r="F48" s="218"/>
      <c r="G48" s="218"/>
      <c r="H48" s="218"/>
      <c r="I48" s="221"/>
      <c r="J48" s="221"/>
      <c r="K48" s="221"/>
      <c r="L48" s="221"/>
      <c r="M48" s="221"/>
      <c r="N48" s="221"/>
      <c r="O48" s="221"/>
      <c r="P48" s="221"/>
      <c r="Q48" s="221"/>
      <c r="R48" s="221"/>
      <c r="S48" s="221"/>
      <c r="T48" s="221"/>
      <c r="U48" s="218"/>
      <c r="V48" s="218"/>
      <c r="W48" s="218"/>
      <c r="X48" s="218"/>
      <c r="Y48" s="218"/>
      <c r="Z48" s="218"/>
      <c r="AA48" s="218"/>
      <c r="AB48" s="219"/>
    </row>
    <row r="49" spans="1:28" ht="122" customHeight="1">
      <c r="A49" s="262">
        <v>17</v>
      </c>
      <c r="B49" s="263" t="s">
        <v>222</v>
      </c>
      <c r="C49" s="75">
        <v>34</v>
      </c>
      <c r="D49" s="78" t="s">
        <v>625</v>
      </c>
      <c r="E49" s="239" t="s">
        <v>512</v>
      </c>
      <c r="F49" s="57" t="s">
        <v>210</v>
      </c>
      <c r="G49" s="57" t="s">
        <v>626</v>
      </c>
      <c r="H49" s="194"/>
      <c r="I49" s="227"/>
      <c r="J49" s="227"/>
      <c r="K49" s="227"/>
      <c r="L49" s="227"/>
      <c r="M49" s="227"/>
      <c r="N49" s="227"/>
      <c r="O49" s="227"/>
      <c r="P49" s="227"/>
      <c r="Q49" s="227"/>
      <c r="R49" s="227"/>
      <c r="S49" s="227"/>
      <c r="T49" s="227"/>
      <c r="U49" s="78"/>
      <c r="V49" s="58"/>
      <c r="W49" s="58"/>
      <c r="X49" s="58">
        <f t="shared" ref="X49:X53" si="44">V49*W49</f>
        <v>0</v>
      </c>
      <c r="Y49" s="58"/>
      <c r="Z49" s="58"/>
      <c r="AA49" s="58">
        <f t="shared" ref="AA49" si="45">Y49*Z49</f>
        <v>0</v>
      </c>
      <c r="AB49" s="190">
        <f t="shared" ref="AB49:AB53" si="46">X49+AA49</f>
        <v>0</v>
      </c>
    </row>
    <row r="50" spans="1:28" s="216" customFormat="1" ht="32">
      <c r="A50" s="262"/>
      <c r="B50" s="264"/>
      <c r="C50" s="75">
        <v>35</v>
      </c>
      <c r="D50" s="78" t="s">
        <v>510</v>
      </c>
      <c r="E50" s="57" t="s">
        <v>508</v>
      </c>
      <c r="F50" s="57" t="s">
        <v>549</v>
      </c>
      <c r="G50" s="57" t="s">
        <v>550</v>
      </c>
      <c r="H50" s="194"/>
      <c r="I50" s="227"/>
      <c r="J50" s="227"/>
      <c r="K50" s="227"/>
      <c r="L50" s="227"/>
      <c r="M50" s="227"/>
      <c r="N50" s="227"/>
      <c r="O50" s="227"/>
      <c r="P50" s="227"/>
      <c r="Q50" s="227"/>
      <c r="R50" s="227"/>
      <c r="S50" s="227"/>
      <c r="T50" s="227"/>
      <c r="U50" s="358"/>
      <c r="V50" s="58"/>
      <c r="W50" s="58"/>
      <c r="X50" s="58">
        <f t="shared" ref="X50" si="47">V50*W50</f>
        <v>0</v>
      </c>
      <c r="Y50" s="58"/>
      <c r="Z50" s="58"/>
      <c r="AA50" s="58">
        <f t="shared" ref="AA50" si="48">Y50*Z50</f>
        <v>0</v>
      </c>
      <c r="AB50" s="190">
        <f t="shared" ref="AB50" si="49">X50+AA50</f>
        <v>0</v>
      </c>
    </row>
    <row r="51" spans="1:28" s="216" customFormat="1" ht="48">
      <c r="A51" s="262"/>
      <c r="B51" s="264"/>
      <c r="C51" s="75">
        <v>36</v>
      </c>
      <c r="D51" s="78" t="s">
        <v>551</v>
      </c>
      <c r="E51" s="57" t="s">
        <v>500</v>
      </c>
      <c r="F51" s="57" t="s">
        <v>499</v>
      </c>
      <c r="G51" s="57" t="s">
        <v>552</v>
      </c>
      <c r="H51" s="194"/>
      <c r="I51" s="227"/>
      <c r="J51" s="227"/>
      <c r="K51" s="227"/>
      <c r="L51" s="227"/>
      <c r="M51" s="227"/>
      <c r="N51" s="227"/>
      <c r="O51" s="227"/>
      <c r="P51" s="227"/>
      <c r="Q51" s="227"/>
      <c r="R51" s="227"/>
      <c r="S51" s="227"/>
      <c r="T51" s="227"/>
      <c r="U51" s="358"/>
      <c r="V51" s="58"/>
      <c r="W51" s="58"/>
      <c r="X51" s="58">
        <f t="shared" ref="X51" si="50">V51*W51</f>
        <v>0</v>
      </c>
      <c r="Y51" s="58"/>
      <c r="Z51" s="58"/>
      <c r="AA51" s="58">
        <f t="shared" ref="AA51" si="51">Y51*Z51</f>
        <v>0</v>
      </c>
      <c r="AB51" s="190">
        <f t="shared" ref="AB51" si="52">X51+AA51</f>
        <v>0</v>
      </c>
    </row>
    <row r="52" spans="1:28" ht="76" customHeight="1">
      <c r="A52" s="262"/>
      <c r="B52" s="264"/>
      <c r="C52" s="75">
        <v>37</v>
      </c>
      <c r="D52" s="57" t="s">
        <v>454</v>
      </c>
      <c r="E52" s="57" t="s">
        <v>452</v>
      </c>
      <c r="F52" s="57" t="s">
        <v>243</v>
      </c>
      <c r="G52" s="78" t="s">
        <v>453</v>
      </c>
      <c r="H52" s="194"/>
      <c r="I52" s="225"/>
      <c r="J52" s="225"/>
      <c r="K52" s="225"/>
      <c r="L52" s="225"/>
      <c r="M52" s="225"/>
      <c r="N52" s="225"/>
      <c r="O52" s="227"/>
      <c r="P52" s="225"/>
      <c r="Q52" s="225"/>
      <c r="R52" s="225"/>
      <c r="S52" s="225"/>
      <c r="T52" s="225"/>
      <c r="U52" s="78"/>
      <c r="V52" s="58"/>
      <c r="W52" s="58"/>
      <c r="X52" s="58">
        <f t="shared" si="44"/>
        <v>0</v>
      </c>
      <c r="Y52" s="58"/>
      <c r="Z52" s="58"/>
      <c r="AA52" s="58">
        <f>Y52*Z52</f>
        <v>0</v>
      </c>
      <c r="AB52" s="190">
        <f t="shared" si="46"/>
        <v>0</v>
      </c>
    </row>
    <row r="53" spans="1:28" ht="77" customHeight="1">
      <c r="A53" s="262"/>
      <c r="B53" s="264"/>
      <c r="C53" s="75">
        <v>38</v>
      </c>
      <c r="D53" s="57" t="s">
        <v>456</v>
      </c>
      <c r="E53" s="57" t="s">
        <v>455</v>
      </c>
      <c r="F53" s="57" t="s">
        <v>466</v>
      </c>
      <c r="G53" s="78" t="s">
        <v>562</v>
      </c>
      <c r="H53" s="194"/>
      <c r="I53" s="225"/>
      <c r="J53" s="225"/>
      <c r="K53" s="225"/>
      <c r="L53" s="225"/>
      <c r="M53" s="225"/>
      <c r="N53" s="225"/>
      <c r="O53" s="225"/>
      <c r="P53" s="225"/>
      <c r="Q53" s="225"/>
      <c r="R53" s="225"/>
      <c r="S53" s="225"/>
      <c r="T53" s="227"/>
      <c r="U53" s="78"/>
      <c r="V53" s="58"/>
      <c r="W53" s="98"/>
      <c r="X53" s="58">
        <f t="shared" si="44"/>
        <v>0</v>
      </c>
      <c r="Y53" s="58"/>
      <c r="Z53" s="98"/>
      <c r="AA53" s="58">
        <f>Y53*Z53</f>
        <v>0</v>
      </c>
      <c r="AB53" s="190">
        <f t="shared" si="46"/>
        <v>0</v>
      </c>
    </row>
    <row r="54" spans="1:28" s="216" customFormat="1" ht="63" customHeight="1">
      <c r="A54" s="262"/>
      <c r="B54" s="265"/>
      <c r="C54" s="75">
        <v>39</v>
      </c>
      <c r="D54" s="57" t="s">
        <v>504</v>
      </c>
      <c r="E54" s="57" t="s">
        <v>511</v>
      </c>
      <c r="F54" s="57" t="s">
        <v>505</v>
      </c>
      <c r="G54" s="78" t="s">
        <v>509</v>
      </c>
      <c r="H54" s="194"/>
      <c r="I54" s="225"/>
      <c r="J54" s="225"/>
      <c r="K54" s="225"/>
      <c r="L54" s="225"/>
      <c r="M54" s="225"/>
      <c r="N54" s="225"/>
      <c r="O54" s="225"/>
      <c r="P54" s="225"/>
      <c r="Q54" s="225"/>
      <c r="R54" s="225"/>
      <c r="S54" s="225"/>
      <c r="T54" s="227"/>
      <c r="U54" s="57"/>
      <c r="V54" s="58"/>
      <c r="W54" s="98"/>
      <c r="X54" s="58">
        <f t="shared" ref="X54" si="53">V54*W54</f>
        <v>0</v>
      </c>
      <c r="Y54" s="58"/>
      <c r="Z54" s="98"/>
      <c r="AA54" s="58">
        <f>Y54*Z54</f>
        <v>0</v>
      </c>
      <c r="AB54" s="190">
        <f t="shared" ref="AB54" si="54">X54+AA54</f>
        <v>0</v>
      </c>
    </row>
    <row r="55" spans="1:28" ht="24">
      <c r="A55" s="279" t="s">
        <v>346</v>
      </c>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1"/>
      <c r="AB55" s="191">
        <f>SUM(AB7:AB53)</f>
        <v>0</v>
      </c>
    </row>
  </sheetData>
  <mergeCells count="65">
    <mergeCell ref="R10:R12"/>
    <mergeCell ref="B25:B26"/>
    <mergeCell ref="A25:A26"/>
    <mergeCell ref="D21:D22"/>
    <mergeCell ref="C21:C22"/>
    <mergeCell ref="M10:M12"/>
    <mergeCell ref="Q10:Q12"/>
    <mergeCell ref="N10:N12"/>
    <mergeCell ref="O10:O12"/>
    <mergeCell ref="A20:A24"/>
    <mergeCell ref="B20:B24"/>
    <mergeCell ref="D25:D26"/>
    <mergeCell ref="C25:C26"/>
    <mergeCell ref="U2:AB2"/>
    <mergeCell ref="A3:A4"/>
    <mergeCell ref="D3:D4"/>
    <mergeCell ref="E3:E4"/>
    <mergeCell ref="F3:F4"/>
    <mergeCell ref="B3:B4"/>
    <mergeCell ref="G3:G4"/>
    <mergeCell ref="U3:AB3"/>
    <mergeCell ref="H3:H4"/>
    <mergeCell ref="C3:C4"/>
    <mergeCell ref="I3:L3"/>
    <mergeCell ref="M3:P3"/>
    <mergeCell ref="A2:T2"/>
    <mergeCell ref="Q3:T3"/>
    <mergeCell ref="A55:AA55"/>
    <mergeCell ref="A5:AB5"/>
    <mergeCell ref="A6:AB6"/>
    <mergeCell ref="B16:B18"/>
    <mergeCell ref="A16:A18"/>
    <mergeCell ref="A27:C27"/>
    <mergeCell ref="A10:A14"/>
    <mergeCell ref="B10:B14"/>
    <mergeCell ref="H10:H12"/>
    <mergeCell ref="L10:L12"/>
    <mergeCell ref="B33:B35"/>
    <mergeCell ref="A29:A32"/>
    <mergeCell ref="S10:S12"/>
    <mergeCell ref="T10:T12"/>
    <mergeCell ref="A48:B48"/>
    <mergeCell ref="P10:P12"/>
    <mergeCell ref="A7:A9"/>
    <mergeCell ref="B7:B9"/>
    <mergeCell ref="I10:I12"/>
    <mergeCell ref="J10:J12"/>
    <mergeCell ref="K10:K12"/>
    <mergeCell ref="C10:C13"/>
    <mergeCell ref="D10:D13"/>
    <mergeCell ref="E10:E12"/>
    <mergeCell ref="F10:F12"/>
    <mergeCell ref="G10:G12"/>
    <mergeCell ref="A49:A54"/>
    <mergeCell ref="B49:B54"/>
    <mergeCell ref="B29:B32"/>
    <mergeCell ref="A36:A37"/>
    <mergeCell ref="B36:B37"/>
    <mergeCell ref="A33:A35"/>
    <mergeCell ref="B45:B46"/>
    <mergeCell ref="A45:A46"/>
    <mergeCell ref="A39:A41"/>
    <mergeCell ref="B39:B41"/>
    <mergeCell ref="A38:D38"/>
    <mergeCell ref="A43:B43"/>
  </mergeCells>
  <pageMargins left="0.45" right="0.45" top="0.5" bottom="0.5" header="0.3" footer="0.3"/>
  <pageSetup paperSize="9" scale="52" fitToHeight="0" orientation="landscape"/>
  <headerFooter>
    <oddFooter>&amp;RAnnex 1 - Page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6E81-A938-FE4A-9DA8-FA6772569593}">
  <sheetPr>
    <pageSetUpPr fitToPage="1"/>
  </sheetPr>
  <dimension ref="A1:AB50"/>
  <sheetViews>
    <sheetView topLeftCell="B1" zoomScaleNormal="100" zoomScalePageLayoutView="125" workbookViewId="0">
      <pane ySplit="4" topLeftCell="A5" activePane="bottomLeft" state="frozen"/>
      <selection pane="bottomLeft" activeCell="AC3" sqref="A3:XFD4"/>
    </sheetView>
  </sheetViews>
  <sheetFormatPr baseColWidth="10" defaultColWidth="8.83203125" defaultRowHeight="15"/>
  <cols>
    <col min="1" max="1" width="9.33203125" style="76" customWidth="1"/>
    <col min="2" max="2" width="32.1640625" style="166" customWidth="1"/>
    <col min="3" max="3" width="7.1640625" style="76" customWidth="1"/>
    <col min="4" max="4" width="66.1640625" style="216" customWidth="1"/>
    <col min="5" max="5" width="32" style="216" customWidth="1"/>
    <col min="6" max="6" width="29.1640625" style="1" customWidth="1"/>
    <col min="7" max="7" width="40.83203125" style="216" customWidth="1"/>
    <col min="8" max="8" width="10.83203125" style="196" customWidth="1"/>
    <col min="9" max="20" width="3.5" style="228" customWidth="1"/>
    <col min="21" max="21" width="34.5" style="4" customWidth="1"/>
    <col min="22" max="27" width="10.6640625" style="50" customWidth="1"/>
    <col min="28" max="28" width="18.6640625" style="192" customWidth="1"/>
    <col min="29" max="16384" width="8.83203125" style="216"/>
  </cols>
  <sheetData>
    <row r="1" spans="1:28">
      <c r="A1" s="201"/>
      <c r="B1" s="210"/>
      <c r="C1" s="201"/>
      <c r="D1" s="202"/>
      <c r="E1" s="202"/>
      <c r="F1" s="202"/>
      <c r="G1" s="202"/>
      <c r="H1" s="203"/>
      <c r="I1" s="224"/>
      <c r="J1" s="224"/>
      <c r="K1" s="224"/>
      <c r="L1" s="224"/>
      <c r="M1" s="224"/>
      <c r="N1" s="224"/>
      <c r="O1" s="224"/>
      <c r="P1" s="224"/>
      <c r="Q1" s="224"/>
      <c r="R1" s="224"/>
      <c r="S1" s="224"/>
      <c r="T1" s="224"/>
      <c r="U1" s="202"/>
      <c r="V1" s="202"/>
      <c r="W1" s="202"/>
      <c r="X1" s="202"/>
      <c r="Y1" s="202"/>
      <c r="Z1" s="202"/>
      <c r="AA1" s="202"/>
      <c r="AB1" s="204"/>
    </row>
    <row r="2" spans="1:28" s="2" customFormat="1" ht="24.75" customHeight="1">
      <c r="A2" s="312" t="s">
        <v>503</v>
      </c>
      <c r="B2" s="313"/>
      <c r="C2" s="313"/>
      <c r="D2" s="313"/>
      <c r="E2" s="313"/>
      <c r="F2" s="313"/>
      <c r="G2" s="313"/>
      <c r="H2" s="313"/>
      <c r="I2" s="313"/>
      <c r="J2" s="313"/>
      <c r="K2" s="313"/>
      <c r="L2" s="313"/>
      <c r="M2" s="313"/>
      <c r="N2" s="313"/>
      <c r="O2" s="313"/>
      <c r="P2" s="313"/>
      <c r="Q2" s="313"/>
      <c r="R2" s="313"/>
      <c r="S2" s="313"/>
      <c r="T2" s="314"/>
      <c r="U2" s="299" t="s">
        <v>1</v>
      </c>
      <c r="V2" s="300"/>
      <c r="W2" s="300"/>
      <c r="X2" s="300"/>
      <c r="Y2" s="300"/>
      <c r="Z2" s="300"/>
      <c r="AA2" s="300"/>
      <c r="AB2" s="301"/>
    </row>
    <row r="3" spans="1:28" ht="19">
      <c r="A3" s="302" t="s">
        <v>525</v>
      </c>
      <c r="B3" s="306" t="s">
        <v>629</v>
      </c>
      <c r="C3" s="302" t="s">
        <v>196</v>
      </c>
      <c r="D3" s="304" t="s">
        <v>627</v>
      </c>
      <c r="E3" s="304" t="s">
        <v>531</v>
      </c>
      <c r="F3" s="304" t="s">
        <v>530</v>
      </c>
      <c r="G3" s="304" t="s">
        <v>628</v>
      </c>
      <c r="H3" s="302" t="s">
        <v>0</v>
      </c>
      <c r="I3" s="311" t="s">
        <v>458</v>
      </c>
      <c r="J3" s="311"/>
      <c r="K3" s="311"/>
      <c r="L3" s="311"/>
      <c r="M3" s="311" t="s">
        <v>459</v>
      </c>
      <c r="N3" s="311"/>
      <c r="O3" s="311"/>
      <c r="P3" s="311"/>
      <c r="Q3" s="311" t="s">
        <v>476</v>
      </c>
      <c r="R3" s="311"/>
      <c r="S3" s="311"/>
      <c r="T3" s="311"/>
      <c r="U3" s="308"/>
      <c r="V3" s="309"/>
      <c r="W3" s="309"/>
      <c r="X3" s="309"/>
      <c r="Y3" s="309"/>
      <c r="Z3" s="309"/>
      <c r="AA3" s="309"/>
      <c r="AB3" s="310"/>
    </row>
    <row r="4" spans="1:28" s="3" customFormat="1" ht="86" customHeight="1">
      <c r="A4" s="303"/>
      <c r="B4" s="307"/>
      <c r="C4" s="303"/>
      <c r="D4" s="305"/>
      <c r="E4" s="305"/>
      <c r="F4" s="305"/>
      <c r="G4" s="305"/>
      <c r="H4" s="303"/>
      <c r="I4" s="223" t="s">
        <v>480</v>
      </c>
      <c r="J4" s="223" t="s">
        <v>481</v>
      </c>
      <c r="K4" s="223" t="s">
        <v>482</v>
      </c>
      <c r="L4" s="223" t="s">
        <v>483</v>
      </c>
      <c r="M4" s="223" t="s">
        <v>480</v>
      </c>
      <c r="N4" s="223" t="s">
        <v>481</v>
      </c>
      <c r="O4" s="223" t="s">
        <v>482</v>
      </c>
      <c r="P4" s="223" t="s">
        <v>483</v>
      </c>
      <c r="Q4" s="223" t="s">
        <v>480</v>
      </c>
      <c r="R4" s="223" t="s">
        <v>481</v>
      </c>
      <c r="S4" s="223" t="s">
        <v>482</v>
      </c>
      <c r="T4" s="223" t="s">
        <v>483</v>
      </c>
      <c r="U4" s="243" t="s">
        <v>248</v>
      </c>
      <c r="V4" s="199" t="s">
        <v>328</v>
      </c>
      <c r="W4" s="243" t="s">
        <v>2</v>
      </c>
      <c r="X4" s="199" t="s">
        <v>327</v>
      </c>
      <c r="Y4" s="243" t="s">
        <v>329</v>
      </c>
      <c r="Z4" s="243" t="s">
        <v>330</v>
      </c>
      <c r="AA4" s="199" t="s">
        <v>327</v>
      </c>
      <c r="AB4" s="200" t="s">
        <v>3</v>
      </c>
    </row>
    <row r="5" spans="1:28">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3"/>
    </row>
    <row r="6" spans="1:28" ht="21">
      <c r="A6" s="284" t="s">
        <v>157</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6"/>
    </row>
    <row r="7" spans="1:28" ht="45" customHeight="1">
      <c r="A7" s="247"/>
      <c r="B7" s="363"/>
      <c r="C7" s="247"/>
      <c r="D7" s="57"/>
      <c r="E7" s="57"/>
      <c r="F7" s="57"/>
      <c r="G7" s="57"/>
      <c r="H7" s="194"/>
      <c r="I7" s="217"/>
      <c r="J7" s="217"/>
      <c r="K7" s="217"/>
      <c r="L7" s="217"/>
      <c r="M7" s="217"/>
      <c r="N7" s="217"/>
      <c r="O7" s="217"/>
      <c r="P7" s="217"/>
      <c r="Q7" s="217"/>
      <c r="R7" s="217"/>
      <c r="S7" s="217"/>
      <c r="T7" s="217"/>
      <c r="U7" s="57"/>
      <c r="V7" s="58"/>
      <c r="W7" s="58"/>
      <c r="X7" s="58">
        <f>V7*W7</f>
        <v>0</v>
      </c>
      <c r="Y7" s="58"/>
      <c r="Z7" s="58"/>
      <c r="AA7" s="58">
        <f>Y7*Z7</f>
        <v>0</v>
      </c>
      <c r="AB7" s="222">
        <f t="shared" ref="AB7:AB19" si="0">X7+AA7</f>
        <v>0</v>
      </c>
    </row>
    <row r="8" spans="1:28" ht="45" customHeight="1">
      <c r="A8" s="247"/>
      <c r="B8" s="363"/>
      <c r="C8" s="247"/>
      <c r="D8" s="57"/>
      <c r="E8" s="57"/>
      <c r="F8" s="57"/>
      <c r="G8" s="57"/>
      <c r="H8" s="194"/>
      <c r="I8" s="217"/>
      <c r="J8" s="217"/>
      <c r="K8" s="217"/>
      <c r="L8" s="217"/>
      <c r="M8" s="217"/>
      <c r="N8" s="217"/>
      <c r="O8" s="217"/>
      <c r="P8" s="217"/>
      <c r="Q8" s="217"/>
      <c r="R8" s="217"/>
      <c r="S8" s="217"/>
      <c r="T8" s="217"/>
      <c r="U8" s="57"/>
      <c r="V8" s="58"/>
      <c r="W8" s="58"/>
      <c r="X8" s="58">
        <f t="shared" ref="X8:X19" si="1">V8*W8</f>
        <v>0</v>
      </c>
      <c r="Y8" s="58"/>
      <c r="Z8" s="58"/>
      <c r="AA8" s="58">
        <f>Y8*Z8</f>
        <v>0</v>
      </c>
      <c r="AB8" s="190">
        <f t="shared" si="0"/>
        <v>0</v>
      </c>
    </row>
    <row r="9" spans="1:28" ht="45" customHeight="1">
      <c r="A9" s="247"/>
      <c r="B9" s="363"/>
      <c r="C9" s="247"/>
      <c r="D9" s="57"/>
      <c r="E9" s="57"/>
      <c r="F9" s="57"/>
      <c r="G9" s="57"/>
      <c r="H9" s="194"/>
      <c r="I9" s="217"/>
      <c r="J9" s="217"/>
      <c r="K9" s="217"/>
      <c r="L9" s="217"/>
      <c r="M9" s="217"/>
      <c r="N9" s="217"/>
      <c r="O9" s="217"/>
      <c r="P9" s="217"/>
      <c r="Q9" s="217"/>
      <c r="R9" s="217"/>
      <c r="S9" s="217"/>
      <c r="T9" s="217"/>
      <c r="U9" s="78"/>
      <c r="V9" s="58"/>
      <c r="W9" s="58"/>
      <c r="X9" s="58">
        <f t="shared" si="1"/>
        <v>0</v>
      </c>
      <c r="Y9" s="58"/>
      <c r="Z9" s="58"/>
      <c r="AA9" s="58">
        <f t="shared" ref="AA9:AA19" si="2">Y9*Z9</f>
        <v>0</v>
      </c>
      <c r="AB9" s="222">
        <f t="shared" si="0"/>
        <v>0</v>
      </c>
    </row>
    <row r="10" spans="1:28" ht="45" customHeight="1">
      <c r="A10" s="247"/>
      <c r="B10" s="363"/>
      <c r="C10" s="241"/>
      <c r="D10" s="242"/>
      <c r="E10" s="242"/>
      <c r="F10" s="242"/>
      <c r="G10" s="242"/>
      <c r="H10" s="246"/>
      <c r="I10" s="240"/>
      <c r="J10" s="217"/>
      <c r="K10" s="240"/>
      <c r="L10" s="240"/>
      <c r="M10" s="240"/>
      <c r="N10" s="240"/>
      <c r="O10" s="240"/>
      <c r="P10" s="240"/>
      <c r="Q10" s="240"/>
      <c r="R10" s="240"/>
      <c r="S10" s="240"/>
      <c r="T10" s="240"/>
      <c r="U10" s="358"/>
      <c r="V10" s="58"/>
      <c r="W10" s="58"/>
      <c r="X10" s="58">
        <f t="shared" si="1"/>
        <v>0</v>
      </c>
      <c r="Y10" s="58"/>
      <c r="Z10" s="58"/>
      <c r="AA10" s="58">
        <f t="shared" si="2"/>
        <v>0</v>
      </c>
      <c r="AB10" s="222">
        <f t="shared" si="0"/>
        <v>0</v>
      </c>
    </row>
    <row r="11" spans="1:28" ht="45" customHeight="1">
      <c r="A11" s="247"/>
      <c r="B11" s="213"/>
      <c r="C11" s="268"/>
      <c r="D11" s="57"/>
      <c r="E11" s="242"/>
      <c r="F11" s="242"/>
      <c r="G11" s="242"/>
      <c r="H11" s="246"/>
      <c r="I11" s="240"/>
      <c r="J11" s="240"/>
      <c r="K11" s="240"/>
      <c r="L11" s="240"/>
      <c r="M11" s="240"/>
      <c r="N11" s="240"/>
      <c r="O11" s="240"/>
      <c r="P11" s="240"/>
      <c r="Q11" s="240"/>
      <c r="R11" s="240"/>
      <c r="S11" s="240"/>
      <c r="T11" s="240"/>
      <c r="U11" s="78"/>
      <c r="V11" s="58"/>
      <c r="W11" s="58"/>
      <c r="X11" s="58">
        <f t="shared" si="1"/>
        <v>0</v>
      </c>
      <c r="Y11" s="58"/>
      <c r="Z11" s="58"/>
      <c r="AA11" s="58">
        <f t="shared" si="2"/>
        <v>0</v>
      </c>
      <c r="AB11" s="222">
        <f t="shared" si="0"/>
        <v>0</v>
      </c>
    </row>
    <row r="12" spans="1:28" ht="45" customHeight="1">
      <c r="A12" s="247"/>
      <c r="B12" s="213"/>
      <c r="C12" s="269"/>
      <c r="D12" s="57"/>
      <c r="E12" s="57"/>
      <c r="F12" s="57"/>
      <c r="G12" s="57"/>
      <c r="H12" s="194"/>
      <c r="I12" s="217"/>
      <c r="J12" s="217"/>
      <c r="K12" s="217"/>
      <c r="L12" s="217"/>
      <c r="M12" s="217"/>
      <c r="N12" s="217"/>
      <c r="O12" s="217"/>
      <c r="P12" s="217"/>
      <c r="Q12" s="217"/>
      <c r="R12" s="217"/>
      <c r="S12" s="217"/>
      <c r="T12" s="217"/>
      <c r="U12" s="78"/>
      <c r="V12" s="58"/>
      <c r="W12" s="58"/>
      <c r="X12" s="58">
        <f t="shared" si="1"/>
        <v>0</v>
      </c>
      <c r="Y12" s="193"/>
      <c r="Z12" s="193"/>
      <c r="AA12" s="58">
        <f t="shared" si="2"/>
        <v>0</v>
      </c>
      <c r="AB12" s="222">
        <f t="shared" si="0"/>
        <v>0</v>
      </c>
    </row>
    <row r="13" spans="1:28" ht="45" customHeight="1">
      <c r="A13" s="247"/>
      <c r="B13" s="213"/>
      <c r="C13" s="247"/>
      <c r="D13" s="57"/>
      <c r="E13" s="57"/>
      <c r="F13" s="57"/>
      <c r="G13" s="57"/>
      <c r="H13" s="194"/>
      <c r="I13" s="217"/>
      <c r="J13" s="217"/>
      <c r="K13" s="217"/>
      <c r="L13" s="217"/>
      <c r="M13" s="217"/>
      <c r="N13" s="217"/>
      <c r="O13" s="217"/>
      <c r="P13" s="217"/>
      <c r="Q13" s="217"/>
      <c r="R13" s="217"/>
      <c r="S13" s="217"/>
      <c r="T13" s="217"/>
      <c r="U13" s="358"/>
      <c r="V13" s="58"/>
      <c r="W13" s="58"/>
      <c r="X13" s="58">
        <f t="shared" si="1"/>
        <v>0</v>
      </c>
      <c r="Y13" s="58"/>
      <c r="Z13" s="58"/>
      <c r="AA13" s="58">
        <f t="shared" si="2"/>
        <v>0</v>
      </c>
      <c r="AB13" s="222">
        <f t="shared" si="0"/>
        <v>0</v>
      </c>
    </row>
    <row r="14" spans="1:28" ht="45" customHeight="1">
      <c r="A14" s="247"/>
      <c r="B14" s="364"/>
      <c r="C14" s="247"/>
      <c r="D14" s="57"/>
      <c r="E14" s="57"/>
      <c r="F14" s="57"/>
      <c r="G14" s="57"/>
      <c r="H14" s="194"/>
      <c r="I14" s="217"/>
      <c r="J14" s="217"/>
      <c r="K14" s="217"/>
      <c r="L14" s="217"/>
      <c r="M14" s="217"/>
      <c r="N14" s="217"/>
      <c r="O14" s="217"/>
      <c r="P14" s="217"/>
      <c r="Q14" s="217"/>
      <c r="R14" s="217"/>
      <c r="S14" s="217"/>
      <c r="T14" s="217"/>
      <c r="U14" s="358"/>
      <c r="V14" s="58"/>
      <c r="W14" s="58"/>
      <c r="X14" s="58">
        <f t="shared" si="1"/>
        <v>0</v>
      </c>
      <c r="Y14" s="58"/>
      <c r="Z14" s="58"/>
      <c r="AA14" s="58">
        <f t="shared" si="2"/>
        <v>0</v>
      </c>
      <c r="AB14" s="222">
        <f t="shared" si="0"/>
        <v>0</v>
      </c>
    </row>
    <row r="15" spans="1:28" ht="45" customHeight="1">
      <c r="A15" s="247"/>
      <c r="B15" s="213"/>
      <c r="C15" s="247"/>
      <c r="D15" s="78"/>
      <c r="E15" s="57"/>
      <c r="F15" s="57"/>
      <c r="G15" s="57"/>
      <c r="H15" s="194"/>
      <c r="I15" s="217"/>
      <c r="J15" s="217"/>
      <c r="K15" s="217"/>
      <c r="L15" s="217"/>
      <c r="M15" s="217"/>
      <c r="N15" s="217"/>
      <c r="O15" s="217"/>
      <c r="P15" s="217"/>
      <c r="Q15" s="217"/>
      <c r="R15" s="217"/>
      <c r="S15" s="217"/>
      <c r="T15" s="217"/>
      <c r="U15" s="78"/>
      <c r="V15" s="58"/>
      <c r="W15" s="58"/>
      <c r="X15" s="58">
        <f t="shared" si="1"/>
        <v>0</v>
      </c>
      <c r="Y15" s="58"/>
      <c r="Z15" s="58"/>
      <c r="AA15" s="58">
        <f t="shared" si="2"/>
        <v>0</v>
      </c>
      <c r="AB15" s="222">
        <f t="shared" si="0"/>
        <v>0</v>
      </c>
    </row>
    <row r="16" spans="1:28" ht="45" customHeight="1">
      <c r="A16" s="247"/>
      <c r="B16" s="213"/>
      <c r="C16" s="247"/>
      <c r="D16" s="78"/>
      <c r="E16" s="57"/>
      <c r="F16" s="57"/>
      <c r="G16" s="57"/>
      <c r="H16" s="194"/>
      <c r="I16" s="217"/>
      <c r="J16" s="217"/>
      <c r="K16" s="217"/>
      <c r="L16" s="217"/>
      <c r="M16" s="217"/>
      <c r="N16" s="217"/>
      <c r="O16" s="217"/>
      <c r="P16" s="217"/>
      <c r="Q16" s="217"/>
      <c r="R16" s="217"/>
      <c r="S16" s="217"/>
      <c r="T16" s="217"/>
      <c r="U16" s="78"/>
      <c r="V16" s="58"/>
      <c r="W16" s="58"/>
      <c r="X16" s="58">
        <f t="shared" si="1"/>
        <v>0</v>
      </c>
      <c r="Y16" s="58"/>
      <c r="Z16" s="58"/>
      <c r="AA16" s="58">
        <f t="shared" si="2"/>
        <v>0</v>
      </c>
      <c r="AB16" s="222">
        <f t="shared" si="0"/>
        <v>0</v>
      </c>
    </row>
    <row r="17" spans="1:28" ht="45" customHeight="1">
      <c r="A17" s="247"/>
      <c r="B17" s="213"/>
      <c r="C17" s="247"/>
      <c r="D17" s="78"/>
      <c r="E17" s="57"/>
      <c r="F17" s="57"/>
      <c r="G17" s="57"/>
      <c r="H17" s="194"/>
      <c r="I17" s="217"/>
      <c r="J17" s="217"/>
      <c r="K17" s="217"/>
      <c r="L17" s="217"/>
      <c r="M17" s="217"/>
      <c r="N17" s="217"/>
      <c r="O17" s="217"/>
      <c r="P17" s="217"/>
      <c r="Q17" s="217"/>
      <c r="R17" s="217"/>
      <c r="S17" s="217"/>
      <c r="T17" s="217"/>
      <c r="U17" s="78"/>
      <c r="V17" s="58"/>
      <c r="W17" s="58"/>
      <c r="X17" s="58">
        <f t="shared" si="1"/>
        <v>0</v>
      </c>
      <c r="Y17" s="58"/>
      <c r="Z17" s="58"/>
      <c r="AA17" s="58">
        <f t="shared" si="2"/>
        <v>0</v>
      </c>
      <c r="AB17" s="222">
        <f t="shared" si="0"/>
        <v>0</v>
      </c>
    </row>
    <row r="18" spans="1:28" ht="45" customHeight="1">
      <c r="A18" s="247"/>
      <c r="B18" s="213"/>
      <c r="C18" s="247"/>
      <c r="D18" s="57"/>
      <c r="E18" s="57"/>
      <c r="F18" s="57"/>
      <c r="G18" s="57"/>
      <c r="H18" s="194"/>
      <c r="I18" s="217"/>
      <c r="J18" s="217"/>
      <c r="K18" s="217"/>
      <c r="L18" s="217"/>
      <c r="M18" s="217"/>
      <c r="N18" s="217"/>
      <c r="O18" s="217"/>
      <c r="P18" s="217"/>
      <c r="Q18" s="217"/>
      <c r="R18" s="217"/>
      <c r="S18" s="217"/>
      <c r="T18" s="217"/>
      <c r="U18" s="78"/>
      <c r="V18" s="58"/>
      <c r="W18" s="58"/>
      <c r="X18" s="58">
        <f t="shared" si="1"/>
        <v>0</v>
      </c>
      <c r="Y18" s="58"/>
      <c r="Z18" s="58"/>
      <c r="AA18" s="58">
        <f t="shared" si="2"/>
        <v>0</v>
      </c>
      <c r="AB18" s="222">
        <f t="shared" si="0"/>
        <v>0</v>
      </c>
    </row>
    <row r="19" spans="1:28" ht="45" customHeight="1">
      <c r="A19" s="247"/>
      <c r="B19" s="363"/>
      <c r="C19" s="247"/>
      <c r="D19" s="57"/>
      <c r="E19" s="57"/>
      <c r="F19" s="57"/>
      <c r="G19" s="57"/>
      <c r="H19" s="195"/>
      <c r="I19" s="217"/>
      <c r="J19" s="217"/>
      <c r="K19" s="217"/>
      <c r="L19" s="217"/>
      <c r="M19" s="217"/>
      <c r="N19" s="217"/>
      <c r="O19" s="217"/>
      <c r="P19" s="217"/>
      <c r="Q19" s="217"/>
      <c r="R19" s="217"/>
      <c r="S19" s="217"/>
      <c r="T19" s="217"/>
      <c r="U19" s="78"/>
      <c r="V19" s="58"/>
      <c r="W19" s="58"/>
      <c r="X19" s="58">
        <f t="shared" si="1"/>
        <v>0</v>
      </c>
      <c r="Y19" s="58"/>
      <c r="Z19" s="58"/>
      <c r="AA19" s="58">
        <f t="shared" si="2"/>
        <v>0</v>
      </c>
      <c r="AB19" s="222">
        <f t="shared" si="0"/>
        <v>0</v>
      </c>
    </row>
    <row r="20" spans="1:28" ht="21" customHeight="1">
      <c r="A20" s="289" t="s">
        <v>154</v>
      </c>
      <c r="B20" s="290"/>
      <c r="C20" s="29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row>
    <row r="21" spans="1:28" ht="45" customHeight="1">
      <c r="A21" s="247"/>
      <c r="B21" s="230"/>
      <c r="C21" s="231"/>
      <c r="D21" s="232"/>
      <c r="E21" s="232"/>
      <c r="F21" s="232"/>
      <c r="G21" s="232"/>
      <c r="H21" s="195"/>
      <c r="I21" s="217"/>
      <c r="J21" s="217"/>
      <c r="K21" s="217"/>
      <c r="L21" s="217"/>
      <c r="M21" s="217"/>
      <c r="N21" s="217"/>
      <c r="O21" s="217"/>
      <c r="P21" s="217"/>
      <c r="Q21" s="217"/>
      <c r="R21" s="217"/>
      <c r="S21" s="217"/>
      <c r="T21" s="217"/>
      <c r="U21" s="78"/>
      <c r="V21" s="58"/>
      <c r="W21" s="58"/>
      <c r="X21" s="58">
        <f t="shared" ref="X21:X23" si="3">V21*W21</f>
        <v>0</v>
      </c>
      <c r="Y21" s="58"/>
      <c r="Z21" s="58"/>
      <c r="AA21" s="58">
        <f t="shared" ref="AA21:AA23" si="4">Y21*Z21</f>
        <v>0</v>
      </c>
      <c r="AB21" s="190">
        <f t="shared" ref="AB21:AB36" si="5">X21+AA21</f>
        <v>0</v>
      </c>
    </row>
    <row r="22" spans="1:28" ht="45" customHeight="1">
      <c r="A22" s="247"/>
      <c r="B22" s="365"/>
      <c r="C22" s="231"/>
      <c r="D22" s="232"/>
      <c r="E22" s="232"/>
      <c r="F22" s="232"/>
      <c r="G22" s="232"/>
      <c r="H22" s="195"/>
      <c r="I22" s="217"/>
      <c r="J22" s="217"/>
      <c r="K22" s="217"/>
      <c r="L22" s="217"/>
      <c r="M22" s="217"/>
      <c r="N22" s="217"/>
      <c r="O22" s="217"/>
      <c r="P22" s="217"/>
      <c r="Q22" s="217"/>
      <c r="R22" s="217"/>
      <c r="S22" s="217"/>
      <c r="T22" s="217"/>
      <c r="U22" s="358"/>
      <c r="V22" s="58"/>
      <c r="W22" s="58"/>
      <c r="X22" s="58">
        <f t="shared" si="3"/>
        <v>0</v>
      </c>
      <c r="Y22" s="58"/>
      <c r="Z22" s="58"/>
      <c r="AA22" s="58">
        <f t="shared" si="4"/>
        <v>0</v>
      </c>
      <c r="AB22" s="190">
        <f t="shared" si="5"/>
        <v>0</v>
      </c>
    </row>
    <row r="23" spans="1:28" ht="45" customHeight="1">
      <c r="A23" s="247"/>
      <c r="B23" s="365"/>
      <c r="C23" s="231"/>
      <c r="D23" s="232"/>
      <c r="E23" s="232"/>
      <c r="F23" s="232"/>
      <c r="G23" s="232"/>
      <c r="H23" s="195"/>
      <c r="I23" s="217"/>
      <c r="J23" s="217"/>
      <c r="K23" s="217"/>
      <c r="L23" s="217"/>
      <c r="M23" s="217"/>
      <c r="N23" s="217"/>
      <c r="O23" s="217"/>
      <c r="P23" s="217"/>
      <c r="Q23" s="217"/>
      <c r="R23" s="217"/>
      <c r="S23" s="217"/>
      <c r="T23" s="217"/>
      <c r="U23" s="78"/>
      <c r="V23" s="58"/>
      <c r="W23" s="58"/>
      <c r="X23" s="58">
        <f t="shared" si="3"/>
        <v>0</v>
      </c>
      <c r="Y23" s="58"/>
      <c r="Z23" s="58"/>
      <c r="AA23" s="58">
        <f t="shared" si="4"/>
        <v>0</v>
      </c>
      <c r="AB23" s="190">
        <f t="shared" si="5"/>
        <v>0</v>
      </c>
    </row>
    <row r="24" spans="1:28" ht="45" customHeight="1">
      <c r="A24" s="247"/>
      <c r="B24" s="365"/>
      <c r="C24" s="231"/>
      <c r="D24" s="232"/>
      <c r="E24" s="232"/>
      <c r="F24" s="232"/>
      <c r="G24" s="232"/>
      <c r="H24" s="194"/>
      <c r="I24" s="225"/>
      <c r="J24" s="225"/>
      <c r="K24" s="225"/>
      <c r="L24" s="225"/>
      <c r="M24" s="225"/>
      <c r="N24" s="225"/>
      <c r="O24" s="225"/>
      <c r="P24" s="225"/>
      <c r="Q24" s="225"/>
      <c r="R24" s="225"/>
      <c r="S24" s="225"/>
      <c r="T24" s="225"/>
      <c r="U24" s="78"/>
      <c r="V24" s="58"/>
      <c r="W24" s="58"/>
      <c r="X24" s="58">
        <f>V24*W24</f>
        <v>0</v>
      </c>
      <c r="Y24" s="58"/>
      <c r="Z24" s="58"/>
      <c r="AA24" s="58">
        <f>Y24*Z24</f>
        <v>0</v>
      </c>
      <c r="AB24" s="190">
        <f>X24+AA24</f>
        <v>0</v>
      </c>
    </row>
    <row r="25" spans="1:28" ht="45" customHeight="1">
      <c r="A25" s="247"/>
      <c r="B25" s="365"/>
      <c r="C25" s="231"/>
      <c r="D25" s="232"/>
      <c r="E25" s="232"/>
      <c r="F25" s="232"/>
      <c r="G25" s="232"/>
      <c r="H25" s="194"/>
      <c r="I25" s="217"/>
      <c r="J25" s="217"/>
      <c r="K25" s="217"/>
      <c r="L25" s="217"/>
      <c r="M25" s="225"/>
      <c r="N25" s="225"/>
      <c r="O25" s="225"/>
      <c r="P25" s="225"/>
      <c r="Q25" s="225"/>
      <c r="R25" s="225"/>
      <c r="S25" s="225"/>
      <c r="T25" s="225"/>
      <c r="U25" s="78"/>
      <c r="V25" s="58"/>
      <c r="W25" s="58"/>
      <c r="X25" s="58">
        <f t="shared" ref="X25:X31" si="6">V25*W25</f>
        <v>0</v>
      </c>
      <c r="Y25" s="58"/>
      <c r="Z25" s="58"/>
      <c r="AA25" s="58">
        <f t="shared" ref="AA25:AA29" si="7">Y25*Z25</f>
        <v>0</v>
      </c>
      <c r="AB25" s="190">
        <f t="shared" ref="AB25:AB30" si="8">X25+AA25</f>
        <v>0</v>
      </c>
    </row>
    <row r="26" spans="1:28" ht="45" customHeight="1">
      <c r="A26" s="247"/>
      <c r="B26" s="365"/>
      <c r="C26" s="231"/>
      <c r="D26" s="232"/>
      <c r="E26" s="232"/>
      <c r="F26" s="232"/>
      <c r="G26" s="232"/>
      <c r="H26" s="194"/>
      <c r="I26" s="225"/>
      <c r="J26" s="225"/>
      <c r="K26" s="225"/>
      <c r="L26" s="225"/>
      <c r="M26" s="217"/>
      <c r="N26" s="217"/>
      <c r="O26" s="217"/>
      <c r="P26" s="217"/>
      <c r="Q26" s="225"/>
      <c r="R26" s="225"/>
      <c r="S26" s="225"/>
      <c r="T26" s="225"/>
      <c r="U26" s="78"/>
      <c r="V26" s="58"/>
      <c r="W26" s="58"/>
      <c r="X26" s="58">
        <f t="shared" si="6"/>
        <v>0</v>
      </c>
      <c r="Y26" s="58"/>
      <c r="Z26" s="58"/>
      <c r="AA26" s="58">
        <f t="shared" si="7"/>
        <v>0</v>
      </c>
      <c r="AB26" s="190">
        <f t="shared" si="8"/>
        <v>0</v>
      </c>
    </row>
    <row r="27" spans="1:28" ht="45" customHeight="1">
      <c r="A27" s="247"/>
      <c r="B27" s="230"/>
      <c r="C27" s="231"/>
      <c r="D27" s="232"/>
      <c r="E27" s="232"/>
      <c r="F27" s="234"/>
      <c r="G27" s="233"/>
      <c r="H27" s="194"/>
      <c r="I27" s="217"/>
      <c r="J27" s="217"/>
      <c r="K27" s="217"/>
      <c r="L27" s="217"/>
      <c r="M27" s="217"/>
      <c r="N27" s="217"/>
      <c r="O27" s="217"/>
      <c r="P27" s="217"/>
      <c r="Q27" s="217"/>
      <c r="R27" s="217"/>
      <c r="S27" s="217"/>
      <c r="T27" s="217"/>
      <c r="U27" s="78"/>
      <c r="V27" s="58"/>
      <c r="W27" s="58"/>
      <c r="X27" s="58">
        <f t="shared" si="6"/>
        <v>0</v>
      </c>
      <c r="Y27" s="58"/>
      <c r="Z27" s="58"/>
      <c r="AA27" s="58">
        <f t="shared" si="7"/>
        <v>0</v>
      </c>
      <c r="AB27" s="190">
        <f t="shared" si="8"/>
        <v>0</v>
      </c>
    </row>
    <row r="28" spans="1:28" ht="45" customHeight="1">
      <c r="A28" s="247"/>
      <c r="B28" s="230"/>
      <c r="C28" s="231"/>
      <c r="D28" s="232"/>
      <c r="E28" s="78"/>
      <c r="F28" s="78"/>
      <c r="G28" s="232"/>
      <c r="H28" s="195"/>
      <c r="I28" s="217"/>
      <c r="J28" s="217"/>
      <c r="K28" s="217"/>
      <c r="L28" s="217"/>
      <c r="M28" s="217"/>
      <c r="N28" s="217"/>
      <c r="O28" s="217"/>
      <c r="P28" s="217"/>
      <c r="Q28" s="217"/>
      <c r="R28" s="217"/>
      <c r="S28" s="217"/>
      <c r="T28" s="217"/>
      <c r="U28" s="78"/>
      <c r="V28" s="58"/>
      <c r="W28" s="58"/>
      <c r="X28" s="58">
        <f t="shared" si="6"/>
        <v>0</v>
      </c>
      <c r="Y28" s="58"/>
      <c r="Z28" s="58"/>
      <c r="AA28" s="58">
        <f t="shared" si="7"/>
        <v>0</v>
      </c>
      <c r="AB28" s="190">
        <f t="shared" si="8"/>
        <v>0</v>
      </c>
    </row>
    <row r="29" spans="1:28" ht="45" customHeight="1">
      <c r="A29" s="247"/>
      <c r="B29" s="230"/>
      <c r="C29" s="231"/>
      <c r="D29" s="232"/>
      <c r="E29" s="232"/>
      <c r="F29" s="232"/>
      <c r="G29" s="232"/>
      <c r="H29" s="194"/>
      <c r="I29" s="225"/>
      <c r="J29" s="235"/>
      <c r="K29" s="235"/>
      <c r="L29" s="235"/>
      <c r="M29" s="225"/>
      <c r="N29" s="225"/>
      <c r="O29" s="225"/>
      <c r="P29" s="225"/>
      <c r="Q29" s="225"/>
      <c r="R29" s="225"/>
      <c r="S29" s="225"/>
      <c r="T29" s="225"/>
      <c r="U29" s="78"/>
      <c r="V29" s="58"/>
      <c r="W29" s="58"/>
      <c r="X29" s="58">
        <f t="shared" si="6"/>
        <v>0</v>
      </c>
      <c r="Y29" s="58"/>
      <c r="Z29" s="58"/>
      <c r="AA29" s="58">
        <f t="shared" si="7"/>
        <v>0</v>
      </c>
      <c r="AB29" s="190">
        <f t="shared" si="8"/>
        <v>0</v>
      </c>
    </row>
    <row r="30" spans="1:28" ht="45" customHeight="1">
      <c r="A30" s="247"/>
      <c r="B30" s="230"/>
      <c r="C30" s="231"/>
      <c r="D30" s="232"/>
      <c r="E30" s="232"/>
      <c r="F30" s="232"/>
      <c r="G30" s="232"/>
      <c r="H30" s="195"/>
      <c r="I30" s="225"/>
      <c r="J30" s="225"/>
      <c r="K30" s="225"/>
      <c r="L30" s="225"/>
      <c r="M30" s="225"/>
      <c r="N30" s="225"/>
      <c r="O30" s="225"/>
      <c r="P30" s="225"/>
      <c r="Q30" s="217"/>
      <c r="R30" s="217"/>
      <c r="S30" s="217"/>
      <c r="T30" s="217"/>
      <c r="U30" s="78"/>
      <c r="V30" s="58"/>
      <c r="W30" s="58"/>
      <c r="X30" s="58">
        <f t="shared" si="6"/>
        <v>0</v>
      </c>
      <c r="Y30" s="58"/>
      <c r="Z30" s="58"/>
      <c r="AA30" s="58">
        <f>Y30*Z30</f>
        <v>0</v>
      </c>
      <c r="AB30" s="190">
        <f t="shared" si="8"/>
        <v>0</v>
      </c>
    </row>
    <row r="31" spans="1:28" ht="45" customHeight="1">
      <c r="A31" s="247"/>
      <c r="B31" s="230"/>
      <c r="D31" s="232"/>
      <c r="E31" s="236"/>
      <c r="F31" s="232"/>
      <c r="G31" s="78"/>
      <c r="H31" s="195"/>
      <c r="I31" s="227"/>
      <c r="J31" s="227"/>
      <c r="K31" s="227"/>
      <c r="L31" s="227"/>
      <c r="M31" s="227"/>
      <c r="N31" s="227"/>
      <c r="O31" s="227"/>
      <c r="P31" s="227"/>
      <c r="Q31" s="217"/>
      <c r="R31" s="217"/>
      <c r="S31" s="217"/>
      <c r="T31" s="217"/>
      <c r="U31" s="358"/>
      <c r="V31" s="58"/>
      <c r="W31" s="58"/>
      <c r="X31" s="58">
        <f t="shared" si="6"/>
        <v>0</v>
      </c>
      <c r="Y31" s="58"/>
      <c r="Z31" s="58"/>
      <c r="AA31" s="58">
        <f>Y31*Z31</f>
        <v>0</v>
      </c>
      <c r="AB31" s="190">
        <f>X31+AA31</f>
        <v>0</v>
      </c>
    </row>
    <row r="32" spans="1:28" ht="21" customHeight="1">
      <c r="A32" s="289" t="s">
        <v>451</v>
      </c>
      <c r="B32" s="290"/>
      <c r="C32" s="290"/>
      <c r="D32" s="290"/>
      <c r="E32" s="244"/>
      <c r="F32" s="244"/>
      <c r="G32" s="244"/>
      <c r="H32" s="244"/>
      <c r="I32" s="244"/>
      <c r="J32" s="244"/>
      <c r="K32" s="244"/>
      <c r="L32" s="244"/>
      <c r="M32" s="244"/>
      <c r="N32" s="244"/>
      <c r="O32" s="244"/>
      <c r="P32" s="244"/>
      <c r="Q32" s="244"/>
      <c r="R32" s="244"/>
      <c r="S32" s="244"/>
      <c r="T32" s="244"/>
      <c r="U32" s="220"/>
      <c r="V32" s="244"/>
      <c r="W32" s="244"/>
      <c r="X32" s="244"/>
      <c r="Y32" s="244"/>
      <c r="Z32" s="244"/>
      <c r="AA32" s="244"/>
      <c r="AB32" s="245"/>
    </row>
    <row r="33" spans="1:28" ht="45" customHeight="1">
      <c r="A33" s="247"/>
      <c r="B33" s="363"/>
      <c r="C33" s="247"/>
      <c r="D33" s="57"/>
      <c r="E33" s="57"/>
      <c r="F33" s="57"/>
      <c r="G33" s="57"/>
      <c r="H33" s="194"/>
      <c r="I33" s="217"/>
      <c r="J33" s="217"/>
      <c r="K33" s="217"/>
      <c r="L33" s="217"/>
      <c r="M33" s="217"/>
      <c r="N33" s="217"/>
      <c r="O33" s="217"/>
      <c r="P33" s="217"/>
      <c r="Q33" s="217"/>
      <c r="R33" s="217"/>
      <c r="S33" s="217"/>
      <c r="T33" s="217"/>
      <c r="U33" s="358"/>
      <c r="V33" s="58"/>
      <c r="W33" s="58"/>
      <c r="X33" s="58">
        <f t="shared" ref="X33:X36" si="9">V33*W33</f>
        <v>0</v>
      </c>
      <c r="Y33" s="58"/>
      <c r="Z33" s="58"/>
      <c r="AA33" s="58">
        <f t="shared" ref="AA33:AA36" si="10">Y33*Z33</f>
        <v>0</v>
      </c>
      <c r="AB33" s="190">
        <f t="shared" si="5"/>
        <v>0</v>
      </c>
    </row>
    <row r="34" spans="1:28" ht="45" customHeight="1">
      <c r="A34" s="247"/>
      <c r="B34" s="363"/>
      <c r="C34" s="247"/>
      <c r="D34" s="57"/>
      <c r="E34" s="59"/>
      <c r="F34" s="57"/>
      <c r="G34" s="57"/>
      <c r="H34" s="194"/>
      <c r="I34" s="217"/>
      <c r="J34" s="217"/>
      <c r="K34" s="217"/>
      <c r="L34" s="217"/>
      <c r="M34" s="217"/>
      <c r="N34" s="217"/>
      <c r="O34" s="217"/>
      <c r="P34" s="217"/>
      <c r="Q34" s="217"/>
      <c r="R34" s="217"/>
      <c r="S34" s="217"/>
      <c r="T34" s="217"/>
      <c r="U34" s="78"/>
      <c r="V34" s="58"/>
      <c r="W34" s="58"/>
      <c r="X34" s="58">
        <f t="shared" si="9"/>
        <v>0</v>
      </c>
      <c r="Y34" s="58"/>
      <c r="Z34" s="58"/>
      <c r="AA34" s="58">
        <f t="shared" si="10"/>
        <v>0</v>
      </c>
      <c r="AB34" s="190">
        <f t="shared" si="5"/>
        <v>0</v>
      </c>
    </row>
    <row r="35" spans="1:28" ht="45" customHeight="1">
      <c r="A35" s="247"/>
      <c r="B35" s="363"/>
      <c r="C35" s="247"/>
      <c r="D35" s="57"/>
      <c r="E35" s="57"/>
      <c r="F35" s="57"/>
      <c r="G35" s="57"/>
      <c r="H35" s="194"/>
      <c r="I35" s="217"/>
      <c r="J35" s="217"/>
      <c r="K35" s="217"/>
      <c r="L35" s="217"/>
      <c r="M35" s="217"/>
      <c r="N35" s="217"/>
      <c r="O35" s="217"/>
      <c r="P35" s="217"/>
      <c r="Q35" s="217"/>
      <c r="R35" s="217"/>
      <c r="S35" s="217"/>
      <c r="T35" s="217"/>
      <c r="U35" s="78"/>
      <c r="V35" s="58"/>
      <c r="W35" s="58"/>
      <c r="X35" s="58">
        <f t="shared" si="9"/>
        <v>0</v>
      </c>
      <c r="Y35" s="58"/>
      <c r="Z35" s="58"/>
      <c r="AA35" s="58">
        <f t="shared" si="10"/>
        <v>0</v>
      </c>
      <c r="AB35" s="190">
        <f t="shared" si="5"/>
        <v>0</v>
      </c>
    </row>
    <row r="36" spans="1:28" ht="45" customHeight="1">
      <c r="A36" s="247"/>
      <c r="B36" s="213"/>
      <c r="C36" s="247"/>
      <c r="D36" s="57"/>
      <c r="E36" s="57"/>
      <c r="F36" s="57"/>
      <c r="G36" s="57"/>
      <c r="H36" s="194"/>
      <c r="I36" s="217"/>
      <c r="J36" s="217"/>
      <c r="K36" s="217"/>
      <c r="L36" s="217"/>
      <c r="M36" s="217"/>
      <c r="N36" s="217"/>
      <c r="O36" s="217"/>
      <c r="P36" s="217"/>
      <c r="Q36" s="217"/>
      <c r="R36" s="217"/>
      <c r="S36" s="217"/>
      <c r="T36" s="217"/>
      <c r="U36" s="361"/>
      <c r="V36" s="58"/>
      <c r="W36" s="58"/>
      <c r="X36" s="58">
        <f t="shared" si="9"/>
        <v>0</v>
      </c>
      <c r="Y36" s="58"/>
      <c r="Z36" s="58"/>
      <c r="AA36" s="58">
        <f t="shared" si="10"/>
        <v>0</v>
      </c>
      <c r="AB36" s="190">
        <f t="shared" si="5"/>
        <v>0</v>
      </c>
    </row>
    <row r="37" spans="1:28" ht="21">
      <c r="A37" s="366" t="s">
        <v>160</v>
      </c>
      <c r="B37" s="367"/>
      <c r="C37" s="368"/>
      <c r="D37" s="368"/>
      <c r="E37" s="368"/>
      <c r="F37" s="368"/>
      <c r="G37" s="368"/>
      <c r="H37" s="368"/>
      <c r="I37" s="368"/>
      <c r="J37" s="368"/>
      <c r="K37" s="368"/>
      <c r="L37" s="368"/>
      <c r="M37" s="368"/>
      <c r="N37" s="368"/>
      <c r="O37" s="368"/>
      <c r="P37" s="368"/>
      <c r="Q37" s="368"/>
      <c r="R37" s="368"/>
      <c r="S37" s="368"/>
      <c r="T37" s="368"/>
      <c r="U37" s="376"/>
      <c r="V37" s="368"/>
      <c r="W37" s="368"/>
      <c r="X37" s="368"/>
      <c r="Y37" s="368"/>
      <c r="Z37" s="368"/>
      <c r="AA37" s="368"/>
      <c r="AB37" s="369"/>
    </row>
    <row r="38" spans="1:28" s="374" customFormat="1" ht="45" customHeight="1">
      <c r="A38" s="247"/>
      <c r="B38" s="213"/>
      <c r="C38" s="247"/>
      <c r="D38" s="57"/>
      <c r="E38" s="377"/>
      <c r="F38" s="57"/>
      <c r="G38" s="57"/>
      <c r="H38" s="194"/>
      <c r="I38" s="217"/>
      <c r="J38" s="217"/>
      <c r="K38" s="217"/>
      <c r="L38" s="217"/>
      <c r="M38" s="217"/>
      <c r="N38" s="217"/>
      <c r="O38" s="217"/>
      <c r="P38" s="217"/>
      <c r="Q38" s="225"/>
      <c r="R38" s="225"/>
      <c r="S38" s="225"/>
      <c r="T38" s="225"/>
      <c r="U38" s="236"/>
      <c r="V38" s="58"/>
      <c r="W38" s="58"/>
      <c r="X38" s="58">
        <f t="shared" ref="X38:X42" si="11">V38*W38</f>
        <v>0</v>
      </c>
      <c r="Y38" s="58"/>
      <c r="Z38" s="58"/>
      <c r="AA38" s="58">
        <f t="shared" ref="AA38:AA42" si="12">Y38*Z38</f>
        <v>0</v>
      </c>
      <c r="AB38" s="190">
        <f t="shared" ref="AB38:AB42" si="13">X38+AA38</f>
        <v>0</v>
      </c>
    </row>
    <row r="39" spans="1:28" s="374" customFormat="1" ht="45" customHeight="1">
      <c r="A39" s="247"/>
      <c r="B39" s="213"/>
      <c r="C39" s="247"/>
      <c r="D39" s="378"/>
      <c r="E39" s="378"/>
      <c r="F39" s="57"/>
      <c r="G39" s="57"/>
      <c r="H39" s="194"/>
      <c r="I39" s="217"/>
      <c r="J39" s="217"/>
      <c r="K39" s="225"/>
      <c r="L39" s="225"/>
      <c r="M39" s="225"/>
      <c r="N39" s="225"/>
      <c r="O39" s="225"/>
      <c r="P39" s="225"/>
      <c r="Q39" s="225"/>
      <c r="R39" s="225"/>
      <c r="S39" s="225"/>
      <c r="T39" s="225"/>
      <c r="U39" s="236"/>
      <c r="V39" s="58"/>
      <c r="W39" s="58"/>
      <c r="X39" s="58">
        <f t="shared" si="11"/>
        <v>0</v>
      </c>
      <c r="Y39" s="58"/>
      <c r="Z39" s="58"/>
      <c r="AA39" s="58">
        <f t="shared" si="12"/>
        <v>0</v>
      </c>
      <c r="AB39" s="190">
        <f t="shared" si="13"/>
        <v>0</v>
      </c>
    </row>
    <row r="40" spans="1:28" s="374" customFormat="1" ht="45" customHeight="1">
      <c r="A40" s="247"/>
      <c r="B40" s="213"/>
      <c r="C40" s="247"/>
      <c r="D40" s="378"/>
      <c r="E40" s="378"/>
      <c r="F40" s="57"/>
      <c r="G40" s="57"/>
      <c r="H40" s="194"/>
      <c r="I40" s="225"/>
      <c r="J40" s="225"/>
      <c r="K40" s="217"/>
      <c r="L40" s="217"/>
      <c r="M40" s="225"/>
      <c r="N40" s="225"/>
      <c r="O40" s="225"/>
      <c r="P40" s="225"/>
      <c r="Q40" s="225"/>
      <c r="R40" s="225"/>
      <c r="S40" s="225"/>
      <c r="T40" s="225"/>
      <c r="U40" s="358"/>
      <c r="V40" s="58"/>
      <c r="W40" s="58"/>
      <c r="X40" s="58">
        <f t="shared" si="11"/>
        <v>0</v>
      </c>
      <c r="Y40" s="58"/>
      <c r="Z40" s="58"/>
      <c r="AA40" s="58">
        <f t="shared" si="12"/>
        <v>0</v>
      </c>
      <c r="AB40" s="190">
        <f t="shared" si="13"/>
        <v>0</v>
      </c>
    </row>
    <row r="41" spans="1:28" s="374" customFormat="1" ht="45" customHeight="1">
      <c r="A41" s="247"/>
      <c r="B41" s="213"/>
      <c r="C41" s="247"/>
      <c r="D41" s="378"/>
      <c r="E41" s="377"/>
      <c r="F41" s="57"/>
      <c r="G41" s="57"/>
      <c r="H41" s="194"/>
      <c r="I41" s="225"/>
      <c r="J41" s="225"/>
      <c r="K41" s="225"/>
      <c r="L41" s="225"/>
      <c r="M41" s="217"/>
      <c r="N41" s="225"/>
      <c r="O41" s="225"/>
      <c r="P41" s="225"/>
      <c r="Q41" s="225"/>
      <c r="R41" s="225"/>
      <c r="S41" s="225"/>
      <c r="T41" s="225"/>
      <c r="U41" s="358"/>
      <c r="V41" s="58"/>
      <c r="W41" s="58"/>
      <c r="X41" s="58">
        <f t="shared" si="11"/>
        <v>0</v>
      </c>
      <c r="Y41" s="58"/>
      <c r="Z41" s="58"/>
      <c r="AA41" s="58">
        <f t="shared" si="12"/>
        <v>0</v>
      </c>
      <c r="AB41" s="190">
        <f t="shared" si="13"/>
        <v>0</v>
      </c>
    </row>
    <row r="42" spans="1:28" s="374" customFormat="1" ht="45" customHeight="1">
      <c r="A42" s="247"/>
      <c r="B42" s="213"/>
      <c r="C42" s="247"/>
      <c r="D42" s="78"/>
      <c r="E42" s="78"/>
      <c r="F42" s="78"/>
      <c r="G42" s="78"/>
      <c r="H42" s="194"/>
      <c r="I42" s="227"/>
      <c r="J42" s="227"/>
      <c r="K42" s="227"/>
      <c r="L42" s="227"/>
      <c r="M42" s="227"/>
      <c r="N42" s="227"/>
      <c r="O42" s="227"/>
      <c r="P42" s="227"/>
      <c r="Q42" s="227"/>
      <c r="R42" s="227"/>
      <c r="S42" s="227"/>
      <c r="T42" s="227"/>
      <c r="U42" s="78"/>
      <c r="V42" s="58"/>
      <c r="W42" s="58"/>
      <c r="X42" s="58">
        <f t="shared" si="11"/>
        <v>0</v>
      </c>
      <c r="Y42" s="58"/>
      <c r="Z42" s="58"/>
      <c r="AA42" s="58">
        <f t="shared" si="12"/>
        <v>0</v>
      </c>
      <c r="AB42" s="190">
        <f t="shared" si="13"/>
        <v>0</v>
      </c>
    </row>
    <row r="43" spans="1:28" ht="21">
      <c r="A43" s="289" t="s">
        <v>464</v>
      </c>
      <c r="B43" s="290"/>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9"/>
    </row>
    <row r="44" spans="1:28" s="374" customFormat="1" ht="45" customHeight="1">
      <c r="A44" s="247"/>
      <c r="B44" s="363"/>
      <c r="C44" s="247"/>
      <c r="D44" s="78"/>
      <c r="E44" s="239"/>
      <c r="F44" s="57"/>
      <c r="G44" s="57"/>
      <c r="H44" s="194"/>
      <c r="I44" s="227"/>
      <c r="J44" s="227"/>
      <c r="K44" s="227"/>
      <c r="L44" s="227"/>
      <c r="M44" s="227"/>
      <c r="N44" s="227"/>
      <c r="O44" s="227"/>
      <c r="P44" s="227"/>
      <c r="Q44" s="227"/>
      <c r="R44" s="227"/>
      <c r="S44" s="227"/>
      <c r="T44" s="227"/>
      <c r="U44" s="78"/>
      <c r="V44" s="58"/>
      <c r="W44" s="58"/>
      <c r="X44" s="58">
        <f t="shared" ref="X44:X49" si="14">V44*W44</f>
        <v>0</v>
      </c>
      <c r="Y44" s="58"/>
      <c r="Z44" s="58"/>
      <c r="AA44" s="58">
        <f t="shared" ref="AA44:AA46" si="15">Y44*Z44</f>
        <v>0</v>
      </c>
      <c r="AB44" s="190">
        <f t="shared" ref="AB44:AB49" si="16">X44+AA44</f>
        <v>0</v>
      </c>
    </row>
    <row r="45" spans="1:28" s="374" customFormat="1" ht="45" customHeight="1">
      <c r="A45" s="247"/>
      <c r="B45" s="363"/>
      <c r="C45" s="247"/>
      <c r="D45" s="78"/>
      <c r="E45" s="57"/>
      <c r="F45" s="57"/>
      <c r="G45" s="57"/>
      <c r="H45" s="194"/>
      <c r="I45" s="227"/>
      <c r="J45" s="227"/>
      <c r="K45" s="227"/>
      <c r="L45" s="227"/>
      <c r="M45" s="227"/>
      <c r="N45" s="227"/>
      <c r="O45" s="227"/>
      <c r="P45" s="227"/>
      <c r="Q45" s="227"/>
      <c r="R45" s="227"/>
      <c r="S45" s="227"/>
      <c r="T45" s="227"/>
      <c r="U45" s="358"/>
      <c r="V45" s="58"/>
      <c r="W45" s="58"/>
      <c r="X45" s="58">
        <f t="shared" si="14"/>
        <v>0</v>
      </c>
      <c r="Y45" s="58"/>
      <c r="Z45" s="58"/>
      <c r="AA45" s="58">
        <f t="shared" si="15"/>
        <v>0</v>
      </c>
      <c r="AB45" s="190">
        <f t="shared" si="16"/>
        <v>0</v>
      </c>
    </row>
    <row r="46" spans="1:28" s="374" customFormat="1" ht="45" customHeight="1">
      <c r="A46" s="247"/>
      <c r="B46" s="363"/>
      <c r="C46" s="247"/>
      <c r="D46" s="78"/>
      <c r="E46" s="57"/>
      <c r="F46" s="57"/>
      <c r="G46" s="57"/>
      <c r="H46" s="194"/>
      <c r="I46" s="227"/>
      <c r="J46" s="227"/>
      <c r="K46" s="227"/>
      <c r="L46" s="227"/>
      <c r="M46" s="227"/>
      <c r="N46" s="227"/>
      <c r="O46" s="227"/>
      <c r="P46" s="227"/>
      <c r="Q46" s="227"/>
      <c r="R46" s="227"/>
      <c r="S46" s="227"/>
      <c r="T46" s="227"/>
      <c r="U46" s="358"/>
      <c r="V46" s="58"/>
      <c r="W46" s="58"/>
      <c r="X46" s="58">
        <f t="shared" si="14"/>
        <v>0</v>
      </c>
      <c r="Y46" s="58"/>
      <c r="Z46" s="58"/>
      <c r="AA46" s="58">
        <f t="shared" si="15"/>
        <v>0</v>
      </c>
      <c r="AB46" s="190">
        <f t="shared" si="16"/>
        <v>0</v>
      </c>
    </row>
    <row r="47" spans="1:28" s="374" customFormat="1" ht="45" customHeight="1">
      <c r="A47" s="247"/>
      <c r="B47" s="363"/>
      <c r="C47" s="247"/>
      <c r="D47" s="57"/>
      <c r="E47" s="57"/>
      <c r="F47" s="57"/>
      <c r="G47" s="78"/>
      <c r="H47" s="194"/>
      <c r="I47" s="225"/>
      <c r="J47" s="225"/>
      <c r="K47" s="225"/>
      <c r="L47" s="225"/>
      <c r="M47" s="225"/>
      <c r="N47" s="225"/>
      <c r="O47" s="227"/>
      <c r="P47" s="225"/>
      <c r="Q47" s="225"/>
      <c r="R47" s="225"/>
      <c r="S47" s="225"/>
      <c r="T47" s="225"/>
      <c r="U47" s="78"/>
      <c r="V47" s="58"/>
      <c r="W47" s="58"/>
      <c r="X47" s="58">
        <f t="shared" si="14"/>
        <v>0</v>
      </c>
      <c r="Y47" s="58"/>
      <c r="Z47" s="58"/>
      <c r="AA47" s="58">
        <f>Y47*Z47</f>
        <v>0</v>
      </c>
      <c r="AB47" s="190">
        <f t="shared" si="16"/>
        <v>0</v>
      </c>
    </row>
    <row r="48" spans="1:28" s="374" customFormat="1" ht="45" customHeight="1">
      <c r="A48" s="247"/>
      <c r="B48" s="363"/>
      <c r="C48" s="247"/>
      <c r="D48" s="57"/>
      <c r="E48" s="57"/>
      <c r="F48" s="57"/>
      <c r="G48" s="78"/>
      <c r="H48" s="194"/>
      <c r="I48" s="225"/>
      <c r="J48" s="225"/>
      <c r="K48" s="225"/>
      <c r="L48" s="225"/>
      <c r="M48" s="225"/>
      <c r="N48" s="225"/>
      <c r="O48" s="225"/>
      <c r="P48" s="225"/>
      <c r="Q48" s="225"/>
      <c r="R48" s="225"/>
      <c r="S48" s="225"/>
      <c r="T48" s="227"/>
      <c r="U48" s="78"/>
      <c r="V48" s="58"/>
      <c r="W48" s="375"/>
      <c r="X48" s="58">
        <f t="shared" si="14"/>
        <v>0</v>
      </c>
      <c r="Y48" s="58"/>
      <c r="Z48" s="375"/>
      <c r="AA48" s="58">
        <f>Y48*Z48</f>
        <v>0</v>
      </c>
      <c r="AB48" s="190">
        <f t="shared" si="16"/>
        <v>0</v>
      </c>
    </row>
    <row r="49" spans="1:28" s="374" customFormat="1" ht="45" customHeight="1">
      <c r="A49" s="247"/>
      <c r="B49" s="363"/>
      <c r="C49" s="247"/>
      <c r="D49" s="57"/>
      <c r="E49" s="57"/>
      <c r="F49" s="57"/>
      <c r="G49" s="78"/>
      <c r="H49" s="194"/>
      <c r="I49" s="225"/>
      <c r="J49" s="225"/>
      <c r="K49" s="225"/>
      <c r="L49" s="225"/>
      <c r="M49" s="225"/>
      <c r="N49" s="225"/>
      <c r="O49" s="225"/>
      <c r="P49" s="225"/>
      <c r="Q49" s="225"/>
      <c r="R49" s="225"/>
      <c r="S49" s="225"/>
      <c r="T49" s="227"/>
      <c r="U49" s="57"/>
      <c r="V49" s="58"/>
      <c r="W49" s="375"/>
      <c r="X49" s="58">
        <f t="shared" si="14"/>
        <v>0</v>
      </c>
      <c r="Y49" s="58"/>
      <c r="Z49" s="375"/>
      <c r="AA49" s="58">
        <f>Y49*Z49</f>
        <v>0</v>
      </c>
      <c r="AB49" s="190">
        <f t="shared" si="16"/>
        <v>0</v>
      </c>
    </row>
    <row r="50" spans="1:28" ht="24">
      <c r="A50" s="370" t="s">
        <v>346</v>
      </c>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2"/>
      <c r="AB50" s="373">
        <f>SUM(AB7:AB48)</f>
        <v>0</v>
      </c>
    </row>
  </sheetData>
  <mergeCells count="22">
    <mergeCell ref="A43:B43"/>
    <mergeCell ref="A50:AA50"/>
    <mergeCell ref="A32:D32"/>
    <mergeCell ref="A37:B37"/>
    <mergeCell ref="A20:C20"/>
    <mergeCell ref="C11:C12"/>
    <mergeCell ref="I3:L3"/>
    <mergeCell ref="M3:P3"/>
    <mergeCell ref="Q3:T3"/>
    <mergeCell ref="U3:AB3"/>
    <mergeCell ref="A5:AB5"/>
    <mergeCell ref="A6:AB6"/>
    <mergeCell ref="A2:T2"/>
    <mergeCell ref="U2:AB2"/>
    <mergeCell ref="A3:A4"/>
    <mergeCell ref="B3:B4"/>
    <mergeCell ref="C3:C4"/>
    <mergeCell ref="D3:D4"/>
    <mergeCell ref="E3:E4"/>
    <mergeCell ref="F3:F4"/>
    <mergeCell ref="G3:G4"/>
    <mergeCell ref="H3:H4"/>
  </mergeCells>
  <pageMargins left="0.45" right="0.45" top="0.5" bottom="0.5" header="0.3" footer="0.3"/>
  <pageSetup paperSize="9" scale="52" fitToHeight="0" orientation="landscape"/>
  <headerFooter>
    <oddFooter>&amp;RAnnex 1 -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79"/>
  <sheetViews>
    <sheetView workbookViewId="0">
      <selection activeCell="C65" sqref="C65"/>
    </sheetView>
  </sheetViews>
  <sheetFormatPr baseColWidth="10" defaultColWidth="10.6640625" defaultRowHeight="15"/>
  <cols>
    <col min="1" max="1" width="79.6640625" customWidth="1"/>
    <col min="2" max="2" width="15.83203125" customWidth="1"/>
    <col min="5" max="5" width="43.1640625" customWidth="1"/>
  </cols>
  <sheetData>
    <row r="2" spans="1:6" ht="30">
      <c r="A2" s="96" t="s">
        <v>248</v>
      </c>
      <c r="B2" s="96" t="s">
        <v>249</v>
      </c>
      <c r="C2" s="96" t="s">
        <v>474</v>
      </c>
      <c r="D2" s="1"/>
      <c r="E2" s="1"/>
    </row>
    <row r="3" spans="1:6" s="88" customFormat="1">
      <c r="A3" s="90"/>
      <c r="B3" s="90"/>
      <c r="C3" s="91"/>
    </row>
    <row r="4" spans="1:6" s="88" customFormat="1">
      <c r="A4" s="90" t="s">
        <v>250</v>
      </c>
      <c r="B4" s="90"/>
      <c r="C4" s="91"/>
    </row>
    <row r="5" spans="1:6">
      <c r="A5" s="93" t="s">
        <v>251</v>
      </c>
      <c r="B5" s="93" t="s">
        <v>252</v>
      </c>
      <c r="C5">
        <v>100</v>
      </c>
      <c r="D5" s="97"/>
      <c r="E5" s="99" t="s">
        <v>323</v>
      </c>
      <c r="F5" s="100" t="s">
        <v>324</v>
      </c>
    </row>
    <row r="6" spans="1:6">
      <c r="A6" s="93" t="s">
        <v>253</v>
      </c>
      <c r="B6" s="93" t="s">
        <v>252</v>
      </c>
      <c r="C6">
        <v>200</v>
      </c>
      <c r="E6" s="101" t="str">
        <f>A12</f>
        <v>Facilitators fees (program staff)</v>
      </c>
      <c r="F6" s="102">
        <f>C12</f>
        <v>5</v>
      </c>
    </row>
    <row r="7" spans="1:6" ht="16" thickBot="1">
      <c r="A7" s="93" t="s">
        <v>254</v>
      </c>
      <c r="B7" s="93" t="s">
        <v>252</v>
      </c>
      <c r="C7">
        <v>300</v>
      </c>
      <c r="E7" s="103" t="str">
        <f>A30</f>
        <v>Hall Rent (Inside Khartoum - medium level hall)</v>
      </c>
      <c r="F7" s="104">
        <f>C30</f>
        <v>100</v>
      </c>
    </row>
    <row r="8" spans="1:6" s="88" customFormat="1" ht="16" thickTop="1">
      <c r="A8" s="92"/>
      <c r="E8" s="105" t="s">
        <v>325</v>
      </c>
      <c r="F8" s="106">
        <f>SUM(F6:F7)</f>
        <v>105</v>
      </c>
    </row>
    <row r="9" spans="1:6">
      <c r="A9" s="94" t="s">
        <v>255</v>
      </c>
      <c r="E9" s="103" t="str">
        <f>A26</f>
        <v>Stationery</v>
      </c>
      <c r="F9" s="102">
        <f>C26</f>
        <v>2</v>
      </c>
    </row>
    <row r="10" spans="1:6">
      <c r="A10" s="93" t="s">
        <v>256</v>
      </c>
      <c r="B10" s="93" t="s">
        <v>252</v>
      </c>
      <c r="C10">
        <v>40</v>
      </c>
      <c r="E10" s="103" t="str">
        <f>A27</f>
        <v>Training Materials</v>
      </c>
      <c r="F10" s="102">
        <f>C27</f>
        <v>10</v>
      </c>
    </row>
    <row r="11" spans="1:6">
      <c r="A11" s="93" t="s">
        <v>257</v>
      </c>
      <c r="B11" s="93" t="s">
        <v>252</v>
      </c>
      <c r="C11">
        <v>30</v>
      </c>
      <c r="E11" s="103" t="str">
        <f>A14</f>
        <v>DSA Resident Participant  or facilitator - Khartoum</v>
      </c>
      <c r="F11" s="102">
        <f>C14</f>
        <v>10</v>
      </c>
    </row>
    <row r="12" spans="1:6" ht="16" thickBot="1">
      <c r="A12" s="93" t="s">
        <v>258</v>
      </c>
      <c r="B12" s="93" t="s">
        <v>252</v>
      </c>
      <c r="C12">
        <v>5</v>
      </c>
      <c r="E12" s="103" t="str">
        <f>A32</f>
        <v>Refreshments</v>
      </c>
      <c r="F12" s="104">
        <f>C32</f>
        <v>9.64</v>
      </c>
    </row>
    <row r="13" spans="1:6" ht="16" thickTop="1">
      <c r="A13" s="93" t="s">
        <v>259</v>
      </c>
      <c r="B13" s="93" t="s">
        <v>252</v>
      </c>
      <c r="C13">
        <v>40</v>
      </c>
      <c r="E13" s="107" t="s">
        <v>326</v>
      </c>
      <c r="F13" s="108">
        <f>SUM(F9:F12)</f>
        <v>31.64</v>
      </c>
    </row>
    <row r="14" spans="1:6">
      <c r="A14" s="93" t="s">
        <v>260</v>
      </c>
      <c r="B14" s="93" t="s">
        <v>252</v>
      </c>
      <c r="C14">
        <v>10</v>
      </c>
    </row>
    <row r="15" spans="1:6">
      <c r="A15" s="93" t="s">
        <v>261</v>
      </c>
      <c r="B15" s="93" t="s">
        <v>252</v>
      </c>
      <c r="C15">
        <v>10</v>
      </c>
    </row>
    <row r="16" spans="1:6">
      <c r="A16" s="93" t="s">
        <v>262</v>
      </c>
      <c r="B16" s="93" t="s">
        <v>252</v>
      </c>
      <c r="C16">
        <v>40</v>
      </c>
    </row>
    <row r="17" spans="1:3">
      <c r="A17" s="93" t="s">
        <v>263</v>
      </c>
      <c r="B17" s="93" t="s">
        <v>252</v>
      </c>
      <c r="C17">
        <v>33</v>
      </c>
    </row>
    <row r="18" spans="1:3">
      <c r="A18" s="93" t="s">
        <v>264</v>
      </c>
      <c r="B18" s="93" t="s">
        <v>252</v>
      </c>
      <c r="C18">
        <v>10</v>
      </c>
    </row>
    <row r="19" spans="1:3">
      <c r="A19" s="93" t="s">
        <v>265</v>
      </c>
      <c r="B19" s="93" t="s">
        <v>252</v>
      </c>
      <c r="C19">
        <v>40</v>
      </c>
    </row>
    <row r="20" spans="1:3">
      <c r="A20" s="93" t="s">
        <v>266</v>
      </c>
      <c r="B20" s="93" t="s">
        <v>252</v>
      </c>
      <c r="C20">
        <v>10</v>
      </c>
    </row>
    <row r="21" spans="1:3">
      <c r="A21" s="93" t="s">
        <v>267</v>
      </c>
      <c r="B21" s="93" t="s">
        <v>268</v>
      </c>
      <c r="C21">
        <v>280</v>
      </c>
    </row>
    <row r="22" spans="1:3">
      <c r="A22" s="93" t="s">
        <v>269</v>
      </c>
      <c r="B22" s="93" t="s">
        <v>268</v>
      </c>
      <c r="C22">
        <v>135</v>
      </c>
    </row>
    <row r="23" spans="1:3">
      <c r="A23" s="93" t="s">
        <v>270</v>
      </c>
      <c r="B23" s="93" t="s">
        <v>268</v>
      </c>
      <c r="C23">
        <v>34</v>
      </c>
    </row>
    <row r="24" spans="1:3">
      <c r="A24" s="93" t="s">
        <v>271</v>
      </c>
      <c r="B24" s="93" t="s">
        <v>268</v>
      </c>
      <c r="C24">
        <v>34</v>
      </c>
    </row>
    <row r="25" spans="1:3">
      <c r="A25" s="93" t="s">
        <v>272</v>
      </c>
      <c r="B25" s="93" t="s">
        <v>268</v>
      </c>
      <c r="C25">
        <v>10</v>
      </c>
    </row>
    <row r="26" spans="1:3">
      <c r="A26" s="93" t="s">
        <v>273</v>
      </c>
      <c r="B26" s="93" t="s">
        <v>274</v>
      </c>
      <c r="C26">
        <v>2</v>
      </c>
    </row>
    <row r="27" spans="1:3">
      <c r="A27" s="93" t="s">
        <v>275</v>
      </c>
      <c r="B27" s="93" t="s">
        <v>274</v>
      </c>
      <c r="C27">
        <v>10</v>
      </c>
    </row>
    <row r="28" spans="1:3">
      <c r="A28" s="93" t="s">
        <v>276</v>
      </c>
      <c r="B28" s="93" t="s">
        <v>277</v>
      </c>
      <c r="C28">
        <v>60</v>
      </c>
    </row>
    <row r="29" spans="1:3">
      <c r="A29" s="93" t="s">
        <v>278</v>
      </c>
      <c r="B29" s="93" t="s">
        <v>277</v>
      </c>
      <c r="C29">
        <v>35</v>
      </c>
    </row>
    <row r="30" spans="1:3">
      <c r="A30" s="93" t="s">
        <v>279</v>
      </c>
      <c r="B30" s="93" t="s">
        <v>277</v>
      </c>
      <c r="C30">
        <v>100</v>
      </c>
    </row>
    <row r="31" spans="1:3">
      <c r="A31" s="93" t="s">
        <v>280</v>
      </c>
      <c r="B31" s="93" t="s">
        <v>281</v>
      </c>
      <c r="C31">
        <v>25</v>
      </c>
    </row>
    <row r="32" spans="1:3">
      <c r="A32" s="93" t="s">
        <v>282</v>
      </c>
      <c r="B32" s="93" t="s">
        <v>268</v>
      </c>
      <c r="C32">
        <v>9.64</v>
      </c>
    </row>
    <row r="33" spans="1:6">
      <c r="A33" s="93" t="s">
        <v>283</v>
      </c>
      <c r="B33" s="93" t="s">
        <v>268</v>
      </c>
      <c r="C33">
        <v>7</v>
      </c>
    </row>
    <row r="34" spans="1:6">
      <c r="A34" s="93" t="s">
        <v>284</v>
      </c>
      <c r="B34" s="93" t="s">
        <v>268</v>
      </c>
      <c r="C34">
        <v>20</v>
      </c>
    </row>
    <row r="35" spans="1:6">
      <c r="A35" s="93" t="s">
        <v>285</v>
      </c>
      <c r="B35" s="93" t="s">
        <v>286</v>
      </c>
      <c r="C35">
        <v>0.4</v>
      </c>
    </row>
    <row r="36" spans="1:6">
      <c r="A36" s="93" t="s">
        <v>287</v>
      </c>
      <c r="B36" s="93" t="s">
        <v>288</v>
      </c>
      <c r="C36">
        <v>100</v>
      </c>
    </row>
    <row r="37" spans="1:6">
      <c r="A37" s="93" t="s">
        <v>289</v>
      </c>
      <c r="B37" s="93" t="s">
        <v>288</v>
      </c>
      <c r="C37">
        <v>150</v>
      </c>
    </row>
    <row r="38" spans="1:6">
      <c r="A38" s="93" t="s">
        <v>290</v>
      </c>
      <c r="B38" s="93" t="s">
        <v>281</v>
      </c>
      <c r="C38">
        <v>10</v>
      </c>
    </row>
    <row r="39" spans="1:6" s="88" customFormat="1">
      <c r="A39" s="92"/>
      <c r="E39"/>
      <c r="F39"/>
    </row>
    <row r="40" spans="1:6">
      <c r="A40" s="90" t="s">
        <v>291</v>
      </c>
      <c r="E40" s="88"/>
      <c r="F40" s="88"/>
    </row>
    <row r="41" spans="1:6">
      <c r="A41" s="93" t="s">
        <v>292</v>
      </c>
      <c r="B41" s="93" t="s">
        <v>322</v>
      </c>
      <c r="C41">
        <v>35</v>
      </c>
    </row>
    <row r="42" spans="1:6">
      <c r="A42" s="93" t="s">
        <v>293</v>
      </c>
      <c r="B42" s="93" t="s">
        <v>294</v>
      </c>
      <c r="C42">
        <v>720</v>
      </c>
    </row>
    <row r="43" spans="1:6">
      <c r="A43" s="93" t="s">
        <v>295</v>
      </c>
      <c r="B43" s="93" t="s">
        <v>296</v>
      </c>
      <c r="C43">
        <v>7</v>
      </c>
    </row>
    <row r="44" spans="1:6">
      <c r="A44" s="93" t="s">
        <v>297</v>
      </c>
      <c r="B44" s="93" t="s">
        <v>298</v>
      </c>
      <c r="C44">
        <v>50</v>
      </c>
    </row>
    <row r="45" spans="1:6">
      <c r="A45" s="93" t="s">
        <v>299</v>
      </c>
      <c r="B45" s="93" t="s">
        <v>300</v>
      </c>
      <c r="C45">
        <v>450</v>
      </c>
    </row>
    <row r="46" spans="1:6">
      <c r="A46" s="93" t="s">
        <v>301</v>
      </c>
      <c r="B46" s="93" t="s">
        <v>302</v>
      </c>
      <c r="C46">
        <v>150</v>
      </c>
    </row>
    <row r="47" spans="1:6">
      <c r="A47" s="93" t="s">
        <v>303</v>
      </c>
      <c r="B47" s="93" t="s">
        <v>304</v>
      </c>
      <c r="C47">
        <v>150</v>
      </c>
    </row>
    <row r="48" spans="1:6">
      <c r="A48" s="93" t="s">
        <v>305</v>
      </c>
      <c r="B48" s="93" t="s">
        <v>321</v>
      </c>
      <c r="C48">
        <v>100</v>
      </c>
    </row>
    <row r="49" spans="1:6" s="88" customFormat="1">
      <c r="A49" s="92"/>
      <c r="E49"/>
      <c r="F49"/>
    </row>
    <row r="50" spans="1:6">
      <c r="A50" s="90" t="s">
        <v>306</v>
      </c>
      <c r="E50" s="88"/>
      <c r="F50" s="88"/>
    </row>
    <row r="51" spans="1:6">
      <c r="A51" s="93" t="s">
        <v>307</v>
      </c>
      <c r="B51" s="93" t="s">
        <v>308</v>
      </c>
      <c r="C51">
        <v>4</v>
      </c>
    </row>
    <row r="52" spans="1:6">
      <c r="A52" s="93" t="s">
        <v>309</v>
      </c>
      <c r="B52" s="93" t="s">
        <v>308</v>
      </c>
      <c r="C52">
        <v>2</v>
      </c>
    </row>
    <row r="53" spans="1:6">
      <c r="A53" s="93" t="s">
        <v>310</v>
      </c>
      <c r="B53" s="93" t="s">
        <v>308</v>
      </c>
      <c r="C53">
        <v>1.2</v>
      </c>
    </row>
    <row r="54" spans="1:6">
      <c r="A54" s="93" t="s">
        <v>311</v>
      </c>
      <c r="B54" s="93" t="s">
        <v>308</v>
      </c>
      <c r="C54">
        <v>0.5</v>
      </c>
    </row>
    <row r="55" spans="1:6">
      <c r="A55" s="93" t="s">
        <v>312</v>
      </c>
      <c r="B55" s="93" t="s">
        <v>308</v>
      </c>
      <c r="C55">
        <v>7</v>
      </c>
    </row>
    <row r="56" spans="1:6">
      <c r="A56" s="93" t="s">
        <v>313</v>
      </c>
      <c r="B56" s="93" t="s">
        <v>308</v>
      </c>
      <c r="C56">
        <v>0.5</v>
      </c>
    </row>
    <row r="57" spans="1:6">
      <c r="A57" s="93" t="s">
        <v>314</v>
      </c>
      <c r="B57" s="93" t="s">
        <v>308</v>
      </c>
      <c r="C57">
        <v>0.1</v>
      </c>
    </row>
    <row r="58" spans="1:6">
      <c r="A58" s="93" t="s">
        <v>315</v>
      </c>
      <c r="B58" s="93" t="s">
        <v>308</v>
      </c>
      <c r="C58">
        <v>7</v>
      </c>
    </row>
    <row r="59" spans="1:6" s="88" customFormat="1">
      <c r="A59" s="92"/>
      <c r="E59"/>
      <c r="F59"/>
    </row>
    <row r="60" spans="1:6">
      <c r="A60" s="90" t="s">
        <v>316</v>
      </c>
      <c r="E60" s="88"/>
      <c r="F60" s="88"/>
    </row>
    <row r="61" spans="1:6">
      <c r="A61" s="95" t="s">
        <v>317</v>
      </c>
      <c r="B61" s="93" t="s">
        <v>252</v>
      </c>
      <c r="C61" s="88">
        <v>165</v>
      </c>
    </row>
    <row r="62" spans="1:6">
      <c r="A62" s="95" t="s">
        <v>318</v>
      </c>
      <c r="B62" s="93" t="s">
        <v>252</v>
      </c>
      <c r="C62" s="88">
        <v>600</v>
      </c>
    </row>
    <row r="63" spans="1:6">
      <c r="A63" s="95" t="s">
        <v>319</v>
      </c>
      <c r="B63" s="93" t="s">
        <v>308</v>
      </c>
      <c r="C63" s="88">
        <v>1500</v>
      </c>
    </row>
    <row r="64" spans="1:6">
      <c r="A64" s="95" t="s">
        <v>320</v>
      </c>
      <c r="B64" s="93" t="s">
        <v>308</v>
      </c>
      <c r="C64" s="88">
        <v>1500</v>
      </c>
    </row>
    <row r="65" spans="1:3">
      <c r="A65" s="95" t="s">
        <v>331</v>
      </c>
      <c r="B65" s="93" t="s">
        <v>308</v>
      </c>
      <c r="C65">
        <v>140</v>
      </c>
    </row>
    <row r="67" spans="1:3">
      <c r="A67" s="94" t="s">
        <v>340</v>
      </c>
    </row>
    <row r="68" spans="1:3">
      <c r="A68" s="95" t="s">
        <v>341</v>
      </c>
      <c r="B68" s="93" t="s">
        <v>332</v>
      </c>
      <c r="C68" s="89">
        <f>8300*1.4</f>
        <v>11620</v>
      </c>
    </row>
    <row r="69" spans="1:3">
      <c r="A69" s="95" t="s">
        <v>333</v>
      </c>
      <c r="B69" s="93" t="s">
        <v>252</v>
      </c>
      <c r="C69">
        <v>344</v>
      </c>
    </row>
    <row r="70" spans="1:3">
      <c r="A70" s="95" t="s">
        <v>334</v>
      </c>
      <c r="B70" s="93" t="s">
        <v>308</v>
      </c>
      <c r="C70">
        <f>C64</f>
        <v>1500</v>
      </c>
    </row>
    <row r="71" spans="1:3">
      <c r="A71" s="95" t="s">
        <v>337</v>
      </c>
      <c r="B71" s="93" t="s">
        <v>332</v>
      </c>
      <c r="C71">
        <v>4400</v>
      </c>
    </row>
    <row r="72" spans="1:3">
      <c r="A72" s="95" t="s">
        <v>335</v>
      </c>
      <c r="B72" s="93" t="s">
        <v>252</v>
      </c>
      <c r="C72">
        <v>385</v>
      </c>
    </row>
    <row r="73" spans="1:3">
      <c r="A73" s="95" t="s">
        <v>336</v>
      </c>
      <c r="B73" s="93" t="s">
        <v>308</v>
      </c>
      <c r="C73">
        <f>C64</f>
        <v>1500</v>
      </c>
    </row>
    <row r="74" spans="1:3" s="89" customFormat="1">
      <c r="A74" s="95" t="s">
        <v>342</v>
      </c>
      <c r="B74" s="93" t="s">
        <v>332</v>
      </c>
      <c r="C74" s="97">
        <f>9950/13</f>
        <v>765.38461538461536</v>
      </c>
    </row>
    <row r="75" spans="1:3" s="89" customFormat="1">
      <c r="A75" s="95" t="s">
        <v>344</v>
      </c>
      <c r="B75" s="93" t="s">
        <v>252</v>
      </c>
      <c r="C75" s="89">
        <v>235</v>
      </c>
    </row>
    <row r="76" spans="1:3" s="89" customFormat="1">
      <c r="A76" s="95" t="s">
        <v>343</v>
      </c>
      <c r="B76" s="93" t="s">
        <v>308</v>
      </c>
      <c r="C76" s="89">
        <f>C63</f>
        <v>1500</v>
      </c>
    </row>
    <row r="77" spans="1:3">
      <c r="A77" s="95" t="s">
        <v>339</v>
      </c>
    </row>
    <row r="78" spans="1:3">
      <c r="A78" s="95" t="s">
        <v>338</v>
      </c>
    </row>
    <row r="79" spans="1:3">
      <c r="A79" s="95" t="s">
        <v>345</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438"/>
  <sheetViews>
    <sheetView zoomScale="110" zoomScaleNormal="110" zoomScalePageLayoutView="110" workbookViewId="0">
      <selection activeCell="A41" sqref="A41"/>
    </sheetView>
  </sheetViews>
  <sheetFormatPr baseColWidth="10" defaultColWidth="8.83203125" defaultRowHeight="14"/>
  <cols>
    <col min="1" max="1" width="8.83203125" style="109"/>
    <col min="2" max="2" width="17.6640625" style="109" customWidth="1"/>
    <col min="3" max="3" width="9.33203125" style="109" customWidth="1"/>
    <col min="4" max="4" width="8.33203125" style="109" customWidth="1"/>
    <col min="5" max="5" width="9.33203125" style="109" customWidth="1"/>
    <col min="6" max="6" width="8.1640625" style="109" bestFit="1" customWidth="1"/>
    <col min="7" max="7" width="25" style="109" customWidth="1"/>
    <col min="8" max="8" width="42.6640625" style="165" customWidth="1"/>
    <col min="9" max="16384" width="8.83203125" style="109"/>
  </cols>
  <sheetData>
    <row r="1" spans="2:8">
      <c r="H1" s="109"/>
    </row>
    <row r="2" spans="2:8">
      <c r="B2" s="320" t="s">
        <v>347</v>
      </c>
      <c r="C2" s="320"/>
      <c r="D2" s="320"/>
      <c r="E2" s="320"/>
      <c r="F2" s="320"/>
      <c r="G2" s="320"/>
      <c r="H2" s="320"/>
    </row>
    <row r="3" spans="2:8" ht="26.25" customHeight="1">
      <c r="B3" s="110" t="s">
        <v>348</v>
      </c>
      <c r="C3" s="110" t="s">
        <v>349</v>
      </c>
      <c r="D3" s="110" t="s">
        <v>350</v>
      </c>
      <c r="E3" s="111" t="s">
        <v>351</v>
      </c>
      <c r="F3" s="112" t="s">
        <v>352</v>
      </c>
      <c r="G3" s="113" t="s">
        <v>353</v>
      </c>
      <c r="H3" s="114" t="s">
        <v>354</v>
      </c>
    </row>
    <row r="4" spans="2:8" ht="15">
      <c r="B4" s="321" t="s">
        <v>355</v>
      </c>
      <c r="C4" s="322"/>
      <c r="D4" s="322"/>
      <c r="E4" s="322"/>
      <c r="F4" s="322"/>
      <c r="G4" s="322"/>
      <c r="H4" s="115" t="s">
        <v>356</v>
      </c>
    </row>
    <row r="5" spans="2:8" ht="75">
      <c r="B5" s="116" t="s">
        <v>357</v>
      </c>
      <c r="C5" s="117"/>
      <c r="D5" s="117"/>
      <c r="E5" s="118"/>
      <c r="F5" s="119"/>
      <c r="G5" s="120"/>
      <c r="H5" s="115" t="s">
        <v>358</v>
      </c>
    </row>
    <row r="6" spans="2:8" ht="75">
      <c r="B6" s="121" t="s">
        <v>359</v>
      </c>
      <c r="C6" s="122">
        <v>100</v>
      </c>
      <c r="D6" s="123">
        <v>150</v>
      </c>
      <c r="E6" s="124">
        <v>1</v>
      </c>
      <c r="F6" s="125">
        <f>C6*D6*E6</f>
        <v>15000</v>
      </c>
      <c r="G6" s="126" t="s">
        <v>360</v>
      </c>
      <c r="H6" s="127" t="s">
        <v>361</v>
      </c>
    </row>
    <row r="7" spans="2:8" ht="107.25" customHeight="1">
      <c r="B7" s="121" t="s">
        <v>362</v>
      </c>
      <c r="C7" s="122">
        <v>80</v>
      </c>
      <c r="D7" s="123">
        <v>186</v>
      </c>
      <c r="E7" s="124">
        <v>1</v>
      </c>
      <c r="F7" s="125">
        <f>C7*D7*E7</f>
        <v>14880</v>
      </c>
      <c r="G7" s="126" t="s">
        <v>363</v>
      </c>
      <c r="H7" s="127" t="s">
        <v>364</v>
      </c>
    </row>
    <row r="8" spans="2:8" ht="90">
      <c r="B8" s="121" t="s">
        <v>365</v>
      </c>
      <c r="C8" s="122">
        <v>7500</v>
      </c>
      <c r="D8" s="123">
        <v>1</v>
      </c>
      <c r="E8" s="124">
        <v>1</v>
      </c>
      <c r="F8" s="125">
        <f t="shared" ref="F8:F9" si="0">C8*D8*E8</f>
        <v>7500</v>
      </c>
      <c r="G8" s="126" t="s">
        <v>366</v>
      </c>
      <c r="H8" s="127" t="s">
        <v>367</v>
      </c>
    </row>
    <row r="9" spans="2:8" ht="105">
      <c r="B9" s="121" t="s">
        <v>368</v>
      </c>
      <c r="C9" s="122">
        <v>4</v>
      </c>
      <c r="D9" s="123">
        <v>6000</v>
      </c>
      <c r="E9" s="124">
        <v>1</v>
      </c>
      <c r="F9" s="125">
        <f t="shared" si="0"/>
        <v>24000</v>
      </c>
      <c r="G9" s="126" t="s">
        <v>369</v>
      </c>
      <c r="H9" s="127" t="s">
        <v>370</v>
      </c>
    </row>
    <row r="10" spans="2:8" ht="15">
      <c r="B10" s="116" t="s">
        <v>371</v>
      </c>
      <c r="C10" s="117"/>
      <c r="D10" s="128"/>
      <c r="E10" s="129"/>
      <c r="F10" s="130"/>
      <c r="G10" s="120"/>
      <c r="H10" s="127"/>
    </row>
    <row r="11" spans="2:8" ht="104.25" customHeight="1">
      <c r="B11" s="131" t="s">
        <v>372</v>
      </c>
      <c r="C11" s="122">
        <v>125</v>
      </c>
      <c r="D11" s="123">
        <v>3242</v>
      </c>
      <c r="E11" s="124">
        <v>1</v>
      </c>
      <c r="F11" s="125">
        <f>C11*D11*E11</f>
        <v>405250</v>
      </c>
      <c r="G11" s="126" t="s">
        <v>373</v>
      </c>
      <c r="H11" s="127" t="s">
        <v>374</v>
      </c>
    </row>
    <row r="12" spans="2:8" ht="65.25" customHeight="1">
      <c r="B12" s="131" t="s">
        <v>375</v>
      </c>
      <c r="C12" s="122">
        <v>10</v>
      </c>
      <c r="D12" s="123">
        <v>242</v>
      </c>
      <c r="E12" s="124">
        <v>12</v>
      </c>
      <c r="F12" s="125">
        <f>C12*D12*E12</f>
        <v>29040</v>
      </c>
      <c r="G12" s="126" t="s">
        <v>376</v>
      </c>
      <c r="H12" s="127" t="s">
        <v>377</v>
      </c>
    </row>
    <row r="13" spans="2:8" ht="30">
      <c r="B13" s="121" t="s">
        <v>378</v>
      </c>
      <c r="C13" s="122">
        <v>5</v>
      </c>
      <c r="D13" s="123">
        <v>3000</v>
      </c>
      <c r="E13" s="124">
        <v>12</v>
      </c>
      <c r="F13" s="125">
        <f>C13*D13*E13</f>
        <v>180000</v>
      </c>
      <c r="G13" s="126" t="s">
        <v>379</v>
      </c>
      <c r="H13" s="127" t="s">
        <v>380</v>
      </c>
    </row>
    <row r="14" spans="2:8">
      <c r="B14" s="132" t="s">
        <v>381</v>
      </c>
      <c r="C14" s="117"/>
      <c r="D14" s="128"/>
      <c r="E14" s="129"/>
      <c r="F14" s="130"/>
      <c r="G14" s="120"/>
      <c r="H14" s="127"/>
    </row>
    <row r="15" spans="2:8" ht="60">
      <c r="B15" s="121" t="s">
        <v>382</v>
      </c>
      <c r="C15" s="122">
        <v>1000</v>
      </c>
      <c r="D15" s="123">
        <v>28</v>
      </c>
      <c r="E15" s="124">
        <v>1</v>
      </c>
      <c r="F15" s="125">
        <f>C15*D15*E15</f>
        <v>28000</v>
      </c>
      <c r="G15" s="126" t="s">
        <v>383</v>
      </c>
      <c r="H15" s="127" t="s">
        <v>384</v>
      </c>
    </row>
    <row r="16" spans="2:8" ht="60">
      <c r="B16" s="121" t="s">
        <v>385</v>
      </c>
      <c r="C16" s="122">
        <v>20</v>
      </c>
      <c r="D16" s="123">
        <v>28</v>
      </c>
      <c r="E16" s="124">
        <v>12</v>
      </c>
      <c r="F16" s="125">
        <f>C16*D16*E16</f>
        <v>6720</v>
      </c>
      <c r="G16" s="126" t="s">
        <v>386</v>
      </c>
      <c r="H16" s="127"/>
    </row>
    <row r="17" spans="2:9" ht="30">
      <c r="B17" s="121" t="s">
        <v>387</v>
      </c>
      <c r="C17" s="122">
        <v>50</v>
      </c>
      <c r="D17" s="123">
        <v>28</v>
      </c>
      <c r="E17" s="124">
        <v>1</v>
      </c>
      <c r="F17" s="125">
        <f>C17*D17*E17</f>
        <v>1400</v>
      </c>
      <c r="G17" s="126" t="s">
        <v>388</v>
      </c>
      <c r="H17" s="127"/>
    </row>
    <row r="18" spans="2:9" ht="60">
      <c r="B18" s="121" t="s">
        <v>389</v>
      </c>
      <c r="C18" s="122">
        <v>200</v>
      </c>
      <c r="D18" s="123">
        <v>22</v>
      </c>
      <c r="E18" s="124">
        <v>1</v>
      </c>
      <c r="F18" s="125">
        <f>C18*D18*E18</f>
        <v>4400</v>
      </c>
      <c r="G18" s="109" t="s">
        <v>390</v>
      </c>
      <c r="H18" s="127" t="s">
        <v>391</v>
      </c>
    </row>
    <row r="19" spans="2:9" ht="15">
      <c r="B19" s="116" t="s">
        <v>392</v>
      </c>
      <c r="C19" s="117"/>
      <c r="D19" s="128"/>
      <c r="E19" s="129"/>
      <c r="F19" s="130"/>
      <c r="G19" s="120"/>
      <c r="H19" s="127"/>
    </row>
    <row r="20" spans="2:9" ht="39" customHeight="1">
      <c r="B20" s="121" t="s">
        <v>393</v>
      </c>
      <c r="C20" s="122">
        <f>+G52</f>
        <v>2257.2273444134416</v>
      </c>
      <c r="D20" s="123">
        <v>1</v>
      </c>
      <c r="E20" s="124">
        <v>1</v>
      </c>
      <c r="F20" s="125">
        <f>C20*D20*E20</f>
        <v>2257.2273444134416</v>
      </c>
      <c r="G20" s="323" t="s">
        <v>394</v>
      </c>
      <c r="H20" s="326" t="s">
        <v>395</v>
      </c>
    </row>
    <row r="21" spans="2:9" ht="41.25" customHeight="1">
      <c r="B21" s="121" t="s">
        <v>396</v>
      </c>
      <c r="C21" s="122">
        <f>+G62</f>
        <v>49064.546888268836</v>
      </c>
      <c r="D21" s="123">
        <v>1</v>
      </c>
      <c r="E21" s="124">
        <v>1</v>
      </c>
      <c r="F21" s="125">
        <f>C21*D21*E21</f>
        <v>49064.546888268836</v>
      </c>
      <c r="G21" s="324"/>
      <c r="H21" s="327"/>
    </row>
    <row r="22" spans="2:9" ht="41" customHeight="1">
      <c r="B22" s="121" t="s">
        <v>397</v>
      </c>
      <c r="C22" s="121">
        <v>2</v>
      </c>
      <c r="D22" s="123">
        <v>150</v>
      </c>
      <c r="E22" s="124">
        <v>1</v>
      </c>
      <c r="F22" s="125">
        <f>C22*D22*E22</f>
        <v>300</v>
      </c>
      <c r="G22" s="325"/>
      <c r="H22" s="328"/>
    </row>
    <row r="23" spans="2:9">
      <c r="B23" s="132" t="s">
        <v>398</v>
      </c>
      <c r="C23" s="117"/>
      <c r="D23" s="128"/>
      <c r="E23" s="129"/>
      <c r="F23" s="130"/>
      <c r="G23" s="120"/>
      <c r="H23" s="127"/>
    </row>
    <row r="24" spans="2:9" s="139" customFormat="1" ht="42.75" customHeight="1">
      <c r="B24" s="133" t="s">
        <v>399</v>
      </c>
      <c r="C24" s="134">
        <v>0</v>
      </c>
      <c r="D24" s="134">
        <v>0</v>
      </c>
      <c r="E24" s="135">
        <v>6</v>
      </c>
      <c r="F24" s="136">
        <f t="shared" ref="F24:F28" si="1">C24*D24*E24</f>
        <v>0</v>
      </c>
      <c r="G24" s="137" t="s">
        <v>400</v>
      </c>
      <c r="H24" s="138" t="s">
        <v>401</v>
      </c>
    </row>
    <row r="25" spans="2:9" ht="45">
      <c r="B25" s="121" t="s">
        <v>402</v>
      </c>
      <c r="C25" s="122">
        <v>67</v>
      </c>
      <c r="D25" s="123">
        <v>3</v>
      </c>
      <c r="E25" s="124">
        <v>60</v>
      </c>
      <c r="F25" s="125">
        <f t="shared" si="1"/>
        <v>12060</v>
      </c>
      <c r="G25" s="126" t="s">
        <v>403</v>
      </c>
      <c r="H25" s="127" t="s">
        <v>404</v>
      </c>
      <c r="I25" s="109">
        <f>33+34</f>
        <v>67</v>
      </c>
    </row>
    <row r="26" spans="2:9" ht="45">
      <c r="B26" s="121" t="s">
        <v>405</v>
      </c>
      <c r="C26" s="122">
        <v>43</v>
      </c>
      <c r="D26" s="123">
        <v>5</v>
      </c>
      <c r="E26" s="124">
        <v>6</v>
      </c>
      <c r="F26" s="125">
        <f t="shared" si="1"/>
        <v>1290</v>
      </c>
      <c r="G26" s="140" t="s">
        <v>406</v>
      </c>
      <c r="H26" s="127" t="s">
        <v>407</v>
      </c>
    </row>
    <row r="27" spans="2:9" ht="15">
      <c r="B27" s="141" t="s">
        <v>408</v>
      </c>
      <c r="C27" s="142"/>
      <c r="D27" s="143"/>
      <c r="E27" s="144"/>
      <c r="F27" s="145"/>
      <c r="G27" s="120"/>
      <c r="H27" s="127"/>
    </row>
    <row r="28" spans="2:9" ht="30">
      <c r="B28" s="146" t="s">
        <v>409</v>
      </c>
      <c r="C28" s="147">
        <v>5000</v>
      </c>
      <c r="D28" s="148">
        <v>1</v>
      </c>
      <c r="E28" s="148">
        <v>1</v>
      </c>
      <c r="F28" s="149">
        <f t="shared" si="1"/>
        <v>5000</v>
      </c>
      <c r="G28" s="126"/>
      <c r="H28" s="127"/>
    </row>
    <row r="29" spans="2:9" ht="13.25" customHeight="1">
      <c r="B29" s="150" t="s">
        <v>410</v>
      </c>
      <c r="C29" s="151"/>
      <c r="D29" s="151"/>
      <c r="E29" s="151"/>
      <c r="F29" s="151"/>
      <c r="G29" s="151"/>
      <c r="H29" s="127"/>
    </row>
    <row r="30" spans="2:9" ht="15">
      <c r="B30" s="152" t="s">
        <v>411</v>
      </c>
      <c r="C30" s="117"/>
      <c r="D30" s="128"/>
      <c r="E30" s="153"/>
      <c r="F30" s="154"/>
      <c r="G30" s="120"/>
      <c r="H30" s="127"/>
    </row>
    <row r="31" spans="2:9" ht="60">
      <c r="B31" s="155" t="s">
        <v>412</v>
      </c>
      <c r="C31" s="121">
        <v>75000</v>
      </c>
      <c r="D31" s="124">
        <v>1</v>
      </c>
      <c r="E31" s="156">
        <v>1</v>
      </c>
      <c r="F31" s="149">
        <f t="shared" ref="F31:F38" si="2">C31*D31*E31</f>
        <v>75000</v>
      </c>
      <c r="G31" s="157" t="s">
        <v>413</v>
      </c>
      <c r="H31" s="127"/>
    </row>
    <row r="32" spans="2:9" ht="15">
      <c r="B32" s="155" t="s">
        <v>414</v>
      </c>
      <c r="C32" s="146">
        <v>10000</v>
      </c>
      <c r="D32" s="158">
        <v>1</v>
      </c>
      <c r="E32" s="156">
        <v>1</v>
      </c>
      <c r="F32" s="149">
        <f t="shared" si="2"/>
        <v>10000</v>
      </c>
      <c r="G32" s="159" t="s">
        <v>415</v>
      </c>
      <c r="H32" s="127"/>
    </row>
    <row r="33" spans="2:8">
      <c r="B33" s="160" t="s">
        <v>416</v>
      </c>
      <c r="C33" s="117"/>
      <c r="D33" s="129"/>
      <c r="E33" s="161"/>
      <c r="F33" s="154"/>
      <c r="G33" s="120"/>
      <c r="H33" s="127"/>
    </row>
    <row r="34" spans="2:8" ht="30">
      <c r="B34" s="155" t="s">
        <v>417</v>
      </c>
      <c r="C34" s="146">
        <v>3500</v>
      </c>
      <c r="D34" s="158">
        <v>1</v>
      </c>
      <c r="E34" s="156">
        <v>3</v>
      </c>
      <c r="F34" s="149">
        <f t="shared" si="2"/>
        <v>10500</v>
      </c>
      <c r="G34" s="159" t="s">
        <v>418</v>
      </c>
      <c r="H34" s="127" t="s">
        <v>419</v>
      </c>
    </row>
    <row r="35" spans="2:8" ht="52.5" customHeight="1">
      <c r="B35" s="155" t="s">
        <v>420</v>
      </c>
      <c r="C35" s="146">
        <v>1000</v>
      </c>
      <c r="D35" s="158">
        <v>1</v>
      </c>
      <c r="E35" s="156">
        <v>5</v>
      </c>
      <c r="F35" s="149">
        <f t="shared" si="2"/>
        <v>5000</v>
      </c>
      <c r="G35" s="159" t="s">
        <v>421</v>
      </c>
      <c r="H35" s="127" t="s">
        <v>422</v>
      </c>
    </row>
    <row r="36" spans="2:8" ht="15">
      <c r="B36" s="155" t="s">
        <v>423</v>
      </c>
      <c r="C36" s="146">
        <v>250</v>
      </c>
      <c r="D36" s="158">
        <v>1</v>
      </c>
      <c r="E36" s="156">
        <v>3</v>
      </c>
      <c r="F36" s="149">
        <f t="shared" si="2"/>
        <v>750</v>
      </c>
      <c r="G36" s="159"/>
      <c r="H36" s="127" t="s">
        <v>422</v>
      </c>
    </row>
    <row r="37" spans="2:8" ht="30">
      <c r="B37" s="155" t="s">
        <v>424</v>
      </c>
      <c r="C37" s="146">
        <v>122</v>
      </c>
      <c r="D37" s="158">
        <v>1</v>
      </c>
      <c r="E37" s="156">
        <v>90</v>
      </c>
      <c r="F37" s="149">
        <f t="shared" si="2"/>
        <v>10980</v>
      </c>
      <c r="G37" s="159" t="s">
        <v>425</v>
      </c>
      <c r="H37" s="127" t="s">
        <v>426</v>
      </c>
    </row>
    <row r="38" spans="2:8" ht="30">
      <c r="B38" s="155" t="s">
        <v>427</v>
      </c>
      <c r="C38" s="146">
        <v>6250</v>
      </c>
      <c r="D38" s="158">
        <v>1</v>
      </c>
      <c r="E38" s="156">
        <v>3</v>
      </c>
      <c r="F38" s="149">
        <f t="shared" si="2"/>
        <v>18750</v>
      </c>
      <c r="G38" s="159"/>
      <c r="H38" s="127" t="s">
        <v>422</v>
      </c>
    </row>
    <row r="39" spans="2:8">
      <c r="B39" s="329" t="s">
        <v>428</v>
      </c>
      <c r="C39" s="330"/>
      <c r="D39" s="330"/>
      <c r="E39" s="331"/>
      <c r="F39" s="162">
        <f>SUM(F6:F38)</f>
        <v>917141.77423268219</v>
      </c>
      <c r="G39" s="140"/>
      <c r="H39" s="127"/>
    </row>
    <row r="40" spans="2:8">
      <c r="H40" s="163"/>
    </row>
    <row r="41" spans="2:8">
      <c r="B41" s="317" t="s">
        <v>450</v>
      </c>
      <c r="C41" s="318"/>
      <c r="D41" s="318"/>
      <c r="E41" s="319"/>
      <c r="F41" s="205"/>
      <c r="G41" s="206"/>
      <c r="H41" s="117"/>
    </row>
    <row r="42" spans="2:8">
      <c r="F42" s="164"/>
      <c r="H42" s="163"/>
    </row>
    <row r="43" spans="2:8">
      <c r="H43" s="163"/>
    </row>
    <row r="44" spans="2:8">
      <c r="H44" s="163"/>
    </row>
    <row r="45" spans="2:8" ht="45">
      <c r="B45" s="171" t="s">
        <v>431</v>
      </c>
      <c r="C45" s="171" t="s">
        <v>432</v>
      </c>
      <c r="D45" s="171" t="s">
        <v>433</v>
      </c>
      <c r="E45" s="171" t="s">
        <v>434</v>
      </c>
      <c r="F45" s="171" t="s">
        <v>435</v>
      </c>
      <c r="G45" s="171" t="s">
        <v>436</v>
      </c>
      <c r="H45" s="163"/>
    </row>
    <row r="46" spans="2:8">
      <c r="B46" s="172" t="s">
        <v>437</v>
      </c>
      <c r="C46" s="173"/>
      <c r="D46" s="174"/>
      <c r="E46" s="174"/>
      <c r="F46" s="174"/>
      <c r="G46" s="175"/>
      <c r="H46" s="163"/>
    </row>
    <row r="47" spans="2:8">
      <c r="B47" s="176" t="s">
        <v>438</v>
      </c>
      <c r="C47" s="177">
        <v>10</v>
      </c>
      <c r="D47" s="174">
        <v>10</v>
      </c>
      <c r="E47" s="174">
        <v>5</v>
      </c>
      <c r="F47" s="174">
        <v>1</v>
      </c>
      <c r="G47" s="175">
        <f>+C47*D47*E47*F47</f>
        <v>500</v>
      </c>
      <c r="H47" s="163"/>
    </row>
    <row r="48" spans="2:8">
      <c r="B48" s="176" t="s">
        <v>439</v>
      </c>
      <c r="C48" s="173">
        <v>10</v>
      </c>
      <c r="D48" s="174">
        <v>10</v>
      </c>
      <c r="E48" s="174">
        <v>5</v>
      </c>
      <c r="F48" s="174">
        <v>1</v>
      </c>
      <c r="G48" s="175">
        <f t="shared" ref="G48:G51" si="3">+C48*D48*E48*F48</f>
        <v>500</v>
      </c>
      <c r="H48" s="163"/>
    </row>
    <row r="49" spans="2:8">
      <c r="B49" s="178" t="s">
        <v>440</v>
      </c>
      <c r="C49" s="177">
        <v>12</v>
      </c>
      <c r="D49" s="174">
        <v>10</v>
      </c>
      <c r="E49" s="174">
        <v>5</v>
      </c>
      <c r="F49" s="174">
        <v>1</v>
      </c>
      <c r="G49" s="175">
        <f t="shared" si="3"/>
        <v>600</v>
      </c>
      <c r="H49" s="163"/>
    </row>
    <row r="50" spans="2:8">
      <c r="B50" s="176" t="s">
        <v>441</v>
      </c>
      <c r="C50" s="177">
        <v>9.6445468882688346</v>
      </c>
      <c r="D50" s="174">
        <v>10</v>
      </c>
      <c r="E50" s="174">
        <v>5</v>
      </c>
      <c r="F50" s="174">
        <v>1</v>
      </c>
      <c r="G50" s="175">
        <f t="shared" si="3"/>
        <v>482.22734441344176</v>
      </c>
      <c r="H50" s="163"/>
    </row>
    <row r="51" spans="2:8">
      <c r="B51" s="178" t="s">
        <v>442</v>
      </c>
      <c r="C51" s="177">
        <v>35</v>
      </c>
      <c r="D51" s="174">
        <v>1</v>
      </c>
      <c r="E51" s="174">
        <v>5</v>
      </c>
      <c r="F51" s="174">
        <v>1</v>
      </c>
      <c r="G51" s="175">
        <f t="shared" si="3"/>
        <v>175</v>
      </c>
      <c r="H51" s="163"/>
    </row>
    <row r="52" spans="2:8">
      <c r="B52" s="178"/>
      <c r="C52" s="179"/>
      <c r="D52" s="174"/>
      <c r="E52" s="174"/>
      <c r="F52" s="174"/>
      <c r="G52" s="180">
        <f>SUM(G47:G51)</f>
        <v>2257.2273444134416</v>
      </c>
      <c r="H52" s="163"/>
    </row>
    <row r="53" spans="2:8" ht="15">
      <c r="B53" s="169"/>
      <c r="C53" s="169"/>
      <c r="D53" s="169"/>
      <c r="E53" s="169"/>
      <c r="F53" s="169"/>
      <c r="G53" s="169"/>
      <c r="H53" s="163"/>
    </row>
    <row r="54" spans="2:8" ht="45">
      <c r="B54" s="171" t="s">
        <v>431</v>
      </c>
      <c r="C54" s="171" t="s">
        <v>432</v>
      </c>
      <c r="D54" s="171" t="s">
        <v>433</v>
      </c>
      <c r="E54" s="171" t="s">
        <v>434</v>
      </c>
      <c r="F54" s="171" t="s">
        <v>435</v>
      </c>
      <c r="G54" s="171" t="s">
        <v>436</v>
      </c>
      <c r="H54" s="163"/>
    </row>
    <row r="55" spans="2:8">
      <c r="B55" s="172" t="s">
        <v>443</v>
      </c>
      <c r="C55" s="174"/>
      <c r="D55" s="174"/>
      <c r="E55" s="174"/>
      <c r="F55" s="181"/>
      <c r="G55" s="180"/>
      <c r="H55" s="163"/>
    </row>
    <row r="56" spans="2:8" ht="45">
      <c r="B56" s="182" t="s">
        <v>444</v>
      </c>
      <c r="C56" s="179">
        <v>10</v>
      </c>
      <c r="D56" s="174">
        <v>50</v>
      </c>
      <c r="E56" s="174">
        <v>10</v>
      </c>
      <c r="F56" s="174">
        <v>2</v>
      </c>
      <c r="G56" s="175">
        <f>+C56*D56*E56*F56</f>
        <v>10000</v>
      </c>
      <c r="H56" s="163"/>
    </row>
    <row r="57" spans="2:8" ht="30">
      <c r="B57" s="182" t="s">
        <v>272</v>
      </c>
      <c r="C57" s="179">
        <v>10</v>
      </c>
      <c r="D57" s="174">
        <f>18*2</f>
        <v>36</v>
      </c>
      <c r="E57" s="174">
        <v>10</v>
      </c>
      <c r="F57" s="174">
        <v>2</v>
      </c>
      <c r="G57" s="175">
        <f t="shared" ref="G57:G61" si="4">+C57*D57*E57*F57</f>
        <v>7200</v>
      </c>
      <c r="H57" s="163"/>
    </row>
    <row r="58" spans="2:8">
      <c r="B58" s="176" t="s">
        <v>445</v>
      </c>
      <c r="C58" s="179">
        <v>34</v>
      </c>
      <c r="D58" s="174">
        <v>14</v>
      </c>
      <c r="E58" s="174">
        <v>10</v>
      </c>
      <c r="F58" s="174">
        <v>2</v>
      </c>
      <c r="G58" s="175">
        <f t="shared" si="4"/>
        <v>9520</v>
      </c>
      <c r="H58" s="163"/>
    </row>
    <row r="59" spans="2:8">
      <c r="B59" s="178" t="s">
        <v>440</v>
      </c>
      <c r="C59" s="179">
        <v>12</v>
      </c>
      <c r="D59" s="174">
        <v>50</v>
      </c>
      <c r="E59" s="174">
        <v>10</v>
      </c>
      <c r="F59" s="174">
        <v>2</v>
      </c>
      <c r="G59" s="175">
        <f t="shared" si="4"/>
        <v>12000</v>
      </c>
      <c r="H59" s="163"/>
    </row>
    <row r="60" spans="2:8">
      <c r="B60" s="176" t="s">
        <v>441</v>
      </c>
      <c r="C60" s="177">
        <v>9.6445468882688346</v>
      </c>
      <c r="D60" s="174">
        <v>50</v>
      </c>
      <c r="E60" s="174">
        <v>10</v>
      </c>
      <c r="F60" s="174">
        <v>2</v>
      </c>
      <c r="G60" s="175">
        <f t="shared" si="4"/>
        <v>9644.5468882688347</v>
      </c>
      <c r="H60" s="163"/>
    </row>
    <row r="61" spans="2:8">
      <c r="B61" s="178" t="s">
        <v>442</v>
      </c>
      <c r="C61" s="183">
        <v>35</v>
      </c>
      <c r="D61" s="174">
        <v>1</v>
      </c>
      <c r="E61" s="174">
        <v>10</v>
      </c>
      <c r="F61" s="174">
        <v>2</v>
      </c>
      <c r="G61" s="175">
        <f t="shared" si="4"/>
        <v>700</v>
      </c>
      <c r="H61" s="163"/>
    </row>
    <row r="62" spans="2:8">
      <c r="B62" s="178"/>
      <c r="C62" s="178"/>
      <c r="D62" s="178"/>
      <c r="E62" s="178"/>
      <c r="F62" s="178"/>
      <c r="G62" s="180">
        <f>SUM(G56:G61)</f>
        <v>49064.546888268836</v>
      </c>
      <c r="H62" s="163"/>
    </row>
    <row r="63" spans="2:8">
      <c r="H63" s="163"/>
    </row>
    <row r="64" spans="2:8">
      <c r="H64" s="163"/>
    </row>
    <row r="65" spans="8:8">
      <c r="H65" s="163"/>
    </row>
    <row r="66" spans="8:8">
      <c r="H66" s="163"/>
    </row>
    <row r="67" spans="8:8">
      <c r="H67" s="163"/>
    </row>
    <row r="68" spans="8:8">
      <c r="H68" s="163"/>
    </row>
    <row r="69" spans="8:8">
      <c r="H69" s="163"/>
    </row>
    <row r="70" spans="8:8">
      <c r="H70" s="163"/>
    </row>
    <row r="71" spans="8:8">
      <c r="H71" s="163"/>
    </row>
    <row r="72" spans="8:8">
      <c r="H72" s="163"/>
    </row>
    <row r="73" spans="8:8">
      <c r="H73" s="163"/>
    </row>
    <row r="74" spans="8:8">
      <c r="H74" s="163"/>
    </row>
    <row r="75" spans="8:8">
      <c r="H75" s="163"/>
    </row>
    <row r="76" spans="8:8">
      <c r="H76" s="163"/>
    </row>
    <row r="77" spans="8:8">
      <c r="H77" s="163"/>
    </row>
    <row r="78" spans="8:8">
      <c r="H78" s="163"/>
    </row>
    <row r="79" spans="8:8">
      <c r="H79" s="163"/>
    </row>
    <row r="80" spans="8:8">
      <c r="H80" s="163"/>
    </row>
    <row r="81" spans="8:8">
      <c r="H81" s="163"/>
    </row>
    <row r="82" spans="8:8">
      <c r="H82" s="163"/>
    </row>
    <row r="83" spans="8:8">
      <c r="H83" s="163"/>
    </row>
    <row r="84" spans="8:8">
      <c r="H84" s="163"/>
    </row>
    <row r="85" spans="8:8">
      <c r="H85" s="163"/>
    </row>
    <row r="86" spans="8:8">
      <c r="H86" s="163"/>
    </row>
    <row r="87" spans="8:8">
      <c r="H87" s="163"/>
    </row>
    <row r="88" spans="8:8">
      <c r="H88" s="163"/>
    </row>
    <row r="89" spans="8:8">
      <c r="H89" s="163"/>
    </row>
    <row r="90" spans="8:8">
      <c r="H90" s="163"/>
    </row>
    <row r="91" spans="8:8">
      <c r="H91" s="163"/>
    </row>
    <row r="92" spans="8:8">
      <c r="H92" s="163"/>
    </row>
    <row r="93" spans="8:8">
      <c r="H93" s="163"/>
    </row>
    <row r="94" spans="8:8">
      <c r="H94" s="163"/>
    </row>
    <row r="95" spans="8:8">
      <c r="H95" s="163"/>
    </row>
    <row r="96" spans="8:8">
      <c r="H96" s="163"/>
    </row>
    <row r="97" spans="8:8">
      <c r="H97" s="163"/>
    </row>
    <row r="98" spans="8:8">
      <c r="H98" s="163"/>
    </row>
    <row r="99" spans="8:8">
      <c r="H99" s="163"/>
    </row>
    <row r="100" spans="8:8">
      <c r="H100" s="163"/>
    </row>
    <row r="101" spans="8:8">
      <c r="H101" s="163"/>
    </row>
    <row r="102" spans="8:8">
      <c r="H102" s="163"/>
    </row>
    <row r="103" spans="8:8">
      <c r="H103" s="163"/>
    </row>
    <row r="104" spans="8:8">
      <c r="H104" s="163"/>
    </row>
    <row r="105" spans="8:8">
      <c r="H105" s="163"/>
    </row>
    <row r="106" spans="8:8">
      <c r="H106" s="163"/>
    </row>
    <row r="107" spans="8:8">
      <c r="H107" s="163"/>
    </row>
    <row r="108" spans="8:8">
      <c r="H108" s="163"/>
    </row>
    <row r="109" spans="8:8">
      <c r="H109" s="163"/>
    </row>
    <row r="110" spans="8:8">
      <c r="H110" s="163"/>
    </row>
    <row r="111" spans="8:8">
      <c r="H111" s="163"/>
    </row>
    <row r="112" spans="8:8">
      <c r="H112" s="163"/>
    </row>
    <row r="113" spans="8:8">
      <c r="H113" s="163"/>
    </row>
    <row r="114" spans="8:8">
      <c r="H114" s="163"/>
    </row>
    <row r="115" spans="8:8">
      <c r="H115" s="163"/>
    </row>
    <row r="116" spans="8:8">
      <c r="H116" s="163"/>
    </row>
    <row r="117" spans="8:8">
      <c r="H117" s="163"/>
    </row>
    <row r="118" spans="8:8">
      <c r="H118" s="163"/>
    </row>
    <row r="119" spans="8:8">
      <c r="H119" s="163"/>
    </row>
    <row r="120" spans="8:8">
      <c r="H120" s="163"/>
    </row>
    <row r="121" spans="8:8">
      <c r="H121" s="163"/>
    </row>
    <row r="122" spans="8:8">
      <c r="H122" s="163"/>
    </row>
    <row r="123" spans="8:8">
      <c r="H123" s="163"/>
    </row>
    <row r="124" spans="8:8">
      <c r="H124" s="163"/>
    </row>
    <row r="125" spans="8:8">
      <c r="H125" s="163"/>
    </row>
    <row r="126" spans="8:8">
      <c r="H126" s="163"/>
    </row>
    <row r="127" spans="8:8">
      <c r="H127" s="163"/>
    </row>
    <row r="128" spans="8:8">
      <c r="H128" s="163"/>
    </row>
    <row r="129" spans="8:8">
      <c r="H129" s="163"/>
    </row>
    <row r="130" spans="8:8">
      <c r="H130" s="163"/>
    </row>
    <row r="131" spans="8:8">
      <c r="H131" s="163"/>
    </row>
    <row r="132" spans="8:8">
      <c r="H132" s="163"/>
    </row>
    <row r="133" spans="8:8">
      <c r="H133" s="163"/>
    </row>
    <row r="134" spans="8:8">
      <c r="H134" s="163"/>
    </row>
    <row r="135" spans="8:8">
      <c r="H135" s="163"/>
    </row>
    <row r="136" spans="8:8">
      <c r="H136" s="163"/>
    </row>
    <row r="137" spans="8:8">
      <c r="H137" s="163"/>
    </row>
    <row r="138" spans="8:8">
      <c r="H138" s="163"/>
    </row>
    <row r="139" spans="8:8">
      <c r="H139" s="163"/>
    </row>
    <row r="140" spans="8:8">
      <c r="H140" s="163"/>
    </row>
    <row r="141" spans="8:8">
      <c r="H141" s="163"/>
    </row>
    <row r="142" spans="8:8">
      <c r="H142" s="163"/>
    </row>
    <row r="143" spans="8:8">
      <c r="H143" s="163"/>
    </row>
    <row r="144" spans="8:8">
      <c r="H144" s="163"/>
    </row>
    <row r="145" spans="8:8">
      <c r="H145" s="163"/>
    </row>
    <row r="146" spans="8:8">
      <c r="H146" s="163"/>
    </row>
    <row r="147" spans="8:8">
      <c r="H147" s="163"/>
    </row>
    <row r="148" spans="8:8">
      <c r="H148" s="163"/>
    </row>
    <row r="149" spans="8:8">
      <c r="H149" s="163"/>
    </row>
    <row r="150" spans="8:8">
      <c r="H150" s="163"/>
    </row>
    <row r="151" spans="8:8">
      <c r="H151" s="163"/>
    </row>
    <row r="152" spans="8:8">
      <c r="H152" s="163"/>
    </row>
    <row r="153" spans="8:8">
      <c r="H153" s="163"/>
    </row>
    <row r="154" spans="8:8">
      <c r="H154" s="163"/>
    </row>
    <row r="155" spans="8:8">
      <c r="H155" s="163"/>
    </row>
    <row r="156" spans="8:8">
      <c r="H156" s="163"/>
    </row>
    <row r="157" spans="8:8">
      <c r="H157" s="163"/>
    </row>
    <row r="158" spans="8:8">
      <c r="H158" s="163"/>
    </row>
    <row r="159" spans="8:8">
      <c r="H159" s="163"/>
    </row>
    <row r="160" spans="8:8">
      <c r="H160" s="163"/>
    </row>
    <row r="161" spans="8:8">
      <c r="H161" s="163"/>
    </row>
    <row r="162" spans="8:8">
      <c r="H162" s="163"/>
    </row>
    <row r="163" spans="8:8">
      <c r="H163" s="163"/>
    </row>
    <row r="164" spans="8:8">
      <c r="H164" s="163"/>
    </row>
    <row r="165" spans="8:8">
      <c r="H165" s="163"/>
    </row>
    <row r="166" spans="8:8">
      <c r="H166" s="163"/>
    </row>
    <row r="167" spans="8:8">
      <c r="H167" s="163"/>
    </row>
    <row r="168" spans="8:8">
      <c r="H168" s="163"/>
    </row>
    <row r="169" spans="8:8">
      <c r="H169" s="163"/>
    </row>
    <row r="170" spans="8:8">
      <c r="H170" s="163"/>
    </row>
    <row r="171" spans="8:8">
      <c r="H171" s="163"/>
    </row>
    <row r="172" spans="8:8">
      <c r="H172" s="163"/>
    </row>
    <row r="173" spans="8:8">
      <c r="H173" s="163"/>
    </row>
    <row r="174" spans="8:8">
      <c r="H174" s="163"/>
    </row>
    <row r="175" spans="8:8">
      <c r="H175" s="163"/>
    </row>
    <row r="176" spans="8:8">
      <c r="H176" s="163"/>
    </row>
    <row r="177" spans="8:8">
      <c r="H177" s="163"/>
    </row>
    <row r="178" spans="8:8">
      <c r="H178" s="163"/>
    </row>
    <row r="179" spans="8:8">
      <c r="H179" s="163"/>
    </row>
    <row r="180" spans="8:8">
      <c r="H180" s="163"/>
    </row>
    <row r="181" spans="8:8">
      <c r="H181" s="163"/>
    </row>
    <row r="182" spans="8:8">
      <c r="H182" s="163"/>
    </row>
    <row r="183" spans="8:8">
      <c r="H183" s="163"/>
    </row>
    <row r="184" spans="8:8">
      <c r="H184" s="163"/>
    </row>
    <row r="185" spans="8:8">
      <c r="H185" s="163"/>
    </row>
    <row r="186" spans="8:8">
      <c r="H186" s="163"/>
    </row>
    <row r="187" spans="8:8">
      <c r="H187" s="163"/>
    </row>
    <row r="188" spans="8:8">
      <c r="H188" s="163"/>
    </row>
    <row r="189" spans="8:8">
      <c r="H189" s="163"/>
    </row>
    <row r="190" spans="8:8">
      <c r="H190" s="163"/>
    </row>
    <row r="191" spans="8:8">
      <c r="H191" s="163"/>
    </row>
    <row r="192" spans="8:8">
      <c r="H192" s="163"/>
    </row>
    <row r="193" spans="8:8">
      <c r="H193" s="163"/>
    </row>
    <row r="194" spans="8:8">
      <c r="H194" s="163"/>
    </row>
    <row r="195" spans="8:8">
      <c r="H195" s="163"/>
    </row>
    <row r="196" spans="8:8">
      <c r="H196" s="163"/>
    </row>
    <row r="197" spans="8:8">
      <c r="H197" s="163"/>
    </row>
    <row r="198" spans="8:8">
      <c r="H198" s="163"/>
    </row>
    <row r="199" spans="8:8">
      <c r="H199" s="163"/>
    </row>
    <row r="200" spans="8:8">
      <c r="H200" s="163"/>
    </row>
    <row r="201" spans="8:8">
      <c r="H201" s="163"/>
    </row>
    <row r="202" spans="8:8">
      <c r="H202" s="163"/>
    </row>
    <row r="203" spans="8:8">
      <c r="H203" s="163"/>
    </row>
    <row r="204" spans="8:8">
      <c r="H204" s="163"/>
    </row>
    <row r="205" spans="8:8">
      <c r="H205" s="163"/>
    </row>
    <row r="206" spans="8:8">
      <c r="H206" s="163"/>
    </row>
    <row r="207" spans="8:8">
      <c r="H207" s="163"/>
    </row>
    <row r="208" spans="8:8">
      <c r="H208" s="163"/>
    </row>
    <row r="209" spans="8:8">
      <c r="H209" s="163"/>
    </row>
    <row r="210" spans="8:8">
      <c r="H210" s="163"/>
    </row>
    <row r="211" spans="8:8">
      <c r="H211" s="163"/>
    </row>
    <row r="212" spans="8:8">
      <c r="H212" s="163"/>
    </row>
    <row r="213" spans="8:8">
      <c r="H213" s="163"/>
    </row>
    <row r="214" spans="8:8">
      <c r="H214" s="163"/>
    </row>
    <row r="215" spans="8:8">
      <c r="H215" s="163"/>
    </row>
    <row r="216" spans="8:8">
      <c r="H216" s="163"/>
    </row>
    <row r="217" spans="8:8">
      <c r="H217" s="163"/>
    </row>
    <row r="218" spans="8:8">
      <c r="H218" s="163"/>
    </row>
    <row r="219" spans="8:8">
      <c r="H219" s="163"/>
    </row>
    <row r="220" spans="8:8">
      <c r="H220" s="163"/>
    </row>
    <row r="221" spans="8:8">
      <c r="H221" s="163"/>
    </row>
    <row r="222" spans="8:8">
      <c r="H222" s="163"/>
    </row>
    <row r="223" spans="8:8">
      <c r="H223" s="163"/>
    </row>
    <row r="224" spans="8:8">
      <c r="H224" s="163"/>
    </row>
    <row r="225" spans="8:8">
      <c r="H225" s="163"/>
    </row>
    <row r="226" spans="8:8">
      <c r="H226" s="163"/>
    </row>
    <row r="227" spans="8:8">
      <c r="H227" s="163"/>
    </row>
    <row r="228" spans="8:8">
      <c r="H228" s="163"/>
    </row>
    <row r="229" spans="8:8">
      <c r="H229" s="163"/>
    </row>
    <row r="230" spans="8:8">
      <c r="H230" s="163"/>
    </row>
    <row r="231" spans="8:8">
      <c r="H231" s="163"/>
    </row>
    <row r="232" spans="8:8">
      <c r="H232" s="163"/>
    </row>
    <row r="233" spans="8:8">
      <c r="H233" s="163"/>
    </row>
    <row r="234" spans="8:8">
      <c r="H234" s="163"/>
    </row>
    <row r="235" spans="8:8">
      <c r="H235" s="163"/>
    </row>
    <row r="236" spans="8:8">
      <c r="H236" s="163"/>
    </row>
    <row r="237" spans="8:8">
      <c r="H237" s="163"/>
    </row>
    <row r="238" spans="8:8">
      <c r="H238" s="163"/>
    </row>
    <row r="239" spans="8:8">
      <c r="H239" s="163"/>
    </row>
    <row r="240" spans="8:8">
      <c r="H240" s="163"/>
    </row>
    <row r="241" spans="8:8">
      <c r="H241" s="163"/>
    </row>
    <row r="242" spans="8:8">
      <c r="H242" s="163"/>
    </row>
    <row r="243" spans="8:8">
      <c r="H243" s="163"/>
    </row>
    <row r="244" spans="8:8">
      <c r="H244" s="163"/>
    </row>
    <row r="245" spans="8:8">
      <c r="H245" s="163"/>
    </row>
    <row r="246" spans="8:8">
      <c r="H246" s="163"/>
    </row>
    <row r="247" spans="8:8">
      <c r="H247" s="163"/>
    </row>
    <row r="248" spans="8:8">
      <c r="H248" s="163"/>
    </row>
    <row r="249" spans="8:8">
      <c r="H249" s="163"/>
    </row>
    <row r="250" spans="8:8">
      <c r="H250" s="163"/>
    </row>
    <row r="251" spans="8:8">
      <c r="H251" s="163"/>
    </row>
    <row r="252" spans="8:8">
      <c r="H252" s="163"/>
    </row>
    <row r="253" spans="8:8">
      <c r="H253" s="163"/>
    </row>
    <row r="254" spans="8:8">
      <c r="H254" s="163"/>
    </row>
    <row r="255" spans="8:8">
      <c r="H255" s="163"/>
    </row>
    <row r="256" spans="8:8">
      <c r="H256" s="163"/>
    </row>
    <row r="257" spans="8:8">
      <c r="H257" s="163"/>
    </row>
    <row r="258" spans="8:8">
      <c r="H258" s="163"/>
    </row>
    <row r="259" spans="8:8">
      <c r="H259" s="163"/>
    </row>
    <row r="260" spans="8:8">
      <c r="H260" s="163"/>
    </row>
    <row r="261" spans="8:8">
      <c r="H261" s="163"/>
    </row>
    <row r="262" spans="8:8">
      <c r="H262" s="163"/>
    </row>
    <row r="263" spans="8:8">
      <c r="H263" s="163"/>
    </row>
    <row r="264" spans="8:8">
      <c r="H264" s="163"/>
    </row>
    <row r="265" spans="8:8">
      <c r="H265" s="163"/>
    </row>
    <row r="266" spans="8:8">
      <c r="H266" s="163"/>
    </row>
    <row r="267" spans="8:8">
      <c r="H267" s="163"/>
    </row>
    <row r="268" spans="8:8">
      <c r="H268" s="163"/>
    </row>
    <row r="269" spans="8:8">
      <c r="H269" s="163"/>
    </row>
    <row r="270" spans="8:8">
      <c r="H270" s="163"/>
    </row>
    <row r="271" spans="8:8">
      <c r="H271" s="163"/>
    </row>
    <row r="272" spans="8:8">
      <c r="H272" s="163"/>
    </row>
    <row r="273" spans="8:8">
      <c r="H273" s="163"/>
    </row>
    <row r="274" spans="8:8">
      <c r="H274" s="163"/>
    </row>
    <row r="275" spans="8:8">
      <c r="H275" s="163"/>
    </row>
    <row r="276" spans="8:8">
      <c r="H276" s="163"/>
    </row>
    <row r="277" spans="8:8">
      <c r="H277" s="163"/>
    </row>
    <row r="278" spans="8:8">
      <c r="H278" s="163"/>
    </row>
    <row r="279" spans="8:8">
      <c r="H279" s="163"/>
    </row>
    <row r="280" spans="8:8">
      <c r="H280" s="163"/>
    </row>
    <row r="281" spans="8:8">
      <c r="H281" s="163"/>
    </row>
    <row r="282" spans="8:8">
      <c r="H282" s="163"/>
    </row>
    <row r="283" spans="8:8">
      <c r="H283" s="163"/>
    </row>
    <row r="284" spans="8:8">
      <c r="H284" s="163"/>
    </row>
    <row r="285" spans="8:8">
      <c r="H285" s="163"/>
    </row>
    <row r="286" spans="8:8">
      <c r="H286" s="163"/>
    </row>
    <row r="287" spans="8:8">
      <c r="H287" s="163"/>
    </row>
    <row r="288" spans="8:8">
      <c r="H288" s="163"/>
    </row>
    <row r="289" spans="8:8">
      <c r="H289" s="163"/>
    </row>
    <row r="290" spans="8:8">
      <c r="H290" s="163"/>
    </row>
    <row r="291" spans="8:8">
      <c r="H291" s="163"/>
    </row>
    <row r="292" spans="8:8">
      <c r="H292" s="163"/>
    </row>
    <row r="293" spans="8:8">
      <c r="H293" s="163"/>
    </row>
    <row r="294" spans="8:8">
      <c r="H294" s="163"/>
    </row>
    <row r="295" spans="8:8">
      <c r="H295" s="163"/>
    </row>
    <row r="296" spans="8:8">
      <c r="H296" s="163"/>
    </row>
    <row r="297" spans="8:8">
      <c r="H297" s="163"/>
    </row>
    <row r="298" spans="8:8">
      <c r="H298" s="163"/>
    </row>
    <row r="299" spans="8:8">
      <c r="H299" s="163"/>
    </row>
    <row r="300" spans="8:8">
      <c r="H300" s="163"/>
    </row>
    <row r="301" spans="8:8">
      <c r="H301" s="163"/>
    </row>
    <row r="302" spans="8:8">
      <c r="H302" s="163"/>
    </row>
    <row r="303" spans="8:8">
      <c r="H303" s="163"/>
    </row>
    <row r="304" spans="8:8">
      <c r="H304" s="163"/>
    </row>
    <row r="305" spans="8:8">
      <c r="H305" s="163"/>
    </row>
    <row r="306" spans="8:8">
      <c r="H306" s="163"/>
    </row>
    <row r="307" spans="8:8">
      <c r="H307" s="163"/>
    </row>
    <row r="308" spans="8:8">
      <c r="H308" s="163"/>
    </row>
    <row r="309" spans="8:8">
      <c r="H309" s="163"/>
    </row>
    <row r="310" spans="8:8">
      <c r="H310" s="163"/>
    </row>
    <row r="311" spans="8:8">
      <c r="H311" s="163"/>
    </row>
    <row r="312" spans="8:8">
      <c r="H312" s="163"/>
    </row>
    <row r="313" spans="8:8">
      <c r="H313" s="163"/>
    </row>
    <row r="314" spans="8:8">
      <c r="H314" s="163"/>
    </row>
    <row r="315" spans="8:8">
      <c r="H315" s="163"/>
    </row>
    <row r="316" spans="8:8">
      <c r="H316" s="163"/>
    </row>
    <row r="317" spans="8:8">
      <c r="H317" s="163"/>
    </row>
    <row r="318" spans="8:8">
      <c r="H318" s="163"/>
    </row>
    <row r="319" spans="8:8">
      <c r="H319" s="163"/>
    </row>
    <row r="320" spans="8:8">
      <c r="H320" s="163"/>
    </row>
    <row r="321" spans="8:8">
      <c r="H321" s="163"/>
    </row>
    <row r="322" spans="8:8">
      <c r="H322" s="163"/>
    </row>
    <row r="323" spans="8:8">
      <c r="H323" s="163"/>
    </row>
    <row r="324" spans="8:8">
      <c r="H324" s="163"/>
    </row>
    <row r="325" spans="8:8">
      <c r="H325" s="163"/>
    </row>
    <row r="326" spans="8:8">
      <c r="H326" s="163"/>
    </row>
    <row r="327" spans="8:8">
      <c r="H327" s="163"/>
    </row>
    <row r="328" spans="8:8">
      <c r="H328" s="163"/>
    </row>
    <row r="329" spans="8:8">
      <c r="H329" s="163"/>
    </row>
    <row r="330" spans="8:8">
      <c r="H330" s="163"/>
    </row>
    <row r="331" spans="8:8">
      <c r="H331" s="163"/>
    </row>
    <row r="332" spans="8:8">
      <c r="H332" s="163"/>
    </row>
    <row r="333" spans="8:8">
      <c r="H333" s="163"/>
    </row>
    <row r="334" spans="8:8">
      <c r="H334" s="163"/>
    </row>
    <row r="335" spans="8:8">
      <c r="H335" s="163"/>
    </row>
    <row r="336" spans="8:8">
      <c r="H336" s="163"/>
    </row>
    <row r="337" spans="8:8">
      <c r="H337" s="163"/>
    </row>
    <row r="338" spans="8:8">
      <c r="H338" s="163"/>
    </row>
    <row r="339" spans="8:8">
      <c r="H339" s="163"/>
    </row>
    <row r="340" spans="8:8">
      <c r="H340" s="163"/>
    </row>
    <row r="341" spans="8:8">
      <c r="H341" s="163"/>
    </row>
    <row r="342" spans="8:8">
      <c r="H342" s="163"/>
    </row>
    <row r="343" spans="8:8">
      <c r="H343" s="163"/>
    </row>
    <row r="344" spans="8:8">
      <c r="H344" s="163"/>
    </row>
    <row r="345" spans="8:8">
      <c r="H345" s="163"/>
    </row>
    <row r="346" spans="8:8">
      <c r="H346" s="163"/>
    </row>
    <row r="347" spans="8:8">
      <c r="H347" s="163"/>
    </row>
    <row r="348" spans="8:8">
      <c r="H348" s="163"/>
    </row>
    <row r="349" spans="8:8">
      <c r="H349" s="163"/>
    </row>
    <row r="350" spans="8:8">
      <c r="H350" s="163"/>
    </row>
    <row r="351" spans="8:8">
      <c r="H351" s="163"/>
    </row>
    <row r="352" spans="8:8">
      <c r="H352" s="163"/>
    </row>
    <row r="353" spans="8:8">
      <c r="H353" s="163"/>
    </row>
    <row r="354" spans="8:8">
      <c r="H354" s="163"/>
    </row>
    <row r="355" spans="8:8">
      <c r="H355" s="163"/>
    </row>
    <row r="356" spans="8:8">
      <c r="H356" s="163"/>
    </row>
    <row r="357" spans="8:8">
      <c r="H357" s="163"/>
    </row>
    <row r="358" spans="8:8">
      <c r="H358" s="163"/>
    </row>
    <row r="359" spans="8:8">
      <c r="H359" s="163"/>
    </row>
    <row r="360" spans="8:8">
      <c r="H360" s="163"/>
    </row>
    <row r="361" spans="8:8">
      <c r="H361" s="163"/>
    </row>
    <row r="362" spans="8:8">
      <c r="H362" s="163"/>
    </row>
    <row r="363" spans="8:8">
      <c r="H363" s="163"/>
    </row>
    <row r="364" spans="8:8">
      <c r="H364" s="163"/>
    </row>
    <row r="365" spans="8:8">
      <c r="H365" s="163"/>
    </row>
    <row r="366" spans="8:8">
      <c r="H366" s="163"/>
    </row>
    <row r="367" spans="8:8">
      <c r="H367" s="163"/>
    </row>
    <row r="368" spans="8:8">
      <c r="H368" s="163"/>
    </row>
    <row r="369" spans="8:8">
      <c r="H369" s="163"/>
    </row>
    <row r="370" spans="8:8">
      <c r="H370" s="163"/>
    </row>
    <row r="371" spans="8:8">
      <c r="H371" s="163"/>
    </row>
    <row r="372" spans="8:8">
      <c r="H372" s="163"/>
    </row>
    <row r="373" spans="8:8">
      <c r="H373" s="163"/>
    </row>
    <row r="374" spans="8:8">
      <c r="H374" s="163"/>
    </row>
    <row r="375" spans="8:8">
      <c r="H375" s="163"/>
    </row>
    <row r="376" spans="8:8">
      <c r="H376" s="163"/>
    </row>
    <row r="377" spans="8:8">
      <c r="H377" s="163"/>
    </row>
    <row r="378" spans="8:8">
      <c r="H378" s="163"/>
    </row>
    <row r="379" spans="8:8">
      <c r="H379" s="163"/>
    </row>
    <row r="380" spans="8:8">
      <c r="H380" s="163"/>
    </row>
    <row r="381" spans="8:8">
      <c r="H381" s="163"/>
    </row>
    <row r="382" spans="8:8">
      <c r="H382" s="163"/>
    </row>
    <row r="383" spans="8:8">
      <c r="H383" s="163"/>
    </row>
    <row r="384" spans="8:8">
      <c r="H384" s="163"/>
    </row>
    <row r="385" spans="8:8">
      <c r="H385" s="163"/>
    </row>
    <row r="386" spans="8:8">
      <c r="H386" s="163"/>
    </row>
    <row r="387" spans="8:8">
      <c r="H387" s="163"/>
    </row>
    <row r="388" spans="8:8">
      <c r="H388" s="163"/>
    </row>
    <row r="389" spans="8:8">
      <c r="H389" s="163"/>
    </row>
    <row r="390" spans="8:8">
      <c r="H390" s="163"/>
    </row>
    <row r="391" spans="8:8">
      <c r="H391" s="163"/>
    </row>
    <row r="392" spans="8:8">
      <c r="H392" s="163"/>
    </row>
    <row r="393" spans="8:8">
      <c r="H393" s="163"/>
    </row>
    <row r="394" spans="8:8">
      <c r="H394" s="163"/>
    </row>
    <row r="395" spans="8:8">
      <c r="H395" s="163"/>
    </row>
    <row r="396" spans="8:8">
      <c r="H396" s="163"/>
    </row>
    <row r="397" spans="8:8">
      <c r="H397" s="163"/>
    </row>
    <row r="398" spans="8:8">
      <c r="H398" s="163"/>
    </row>
    <row r="399" spans="8:8">
      <c r="H399" s="163"/>
    </row>
    <row r="400" spans="8:8">
      <c r="H400" s="163"/>
    </row>
    <row r="401" spans="8:8">
      <c r="H401" s="163"/>
    </row>
    <row r="402" spans="8:8">
      <c r="H402" s="163"/>
    </row>
    <row r="403" spans="8:8">
      <c r="H403" s="163"/>
    </row>
    <row r="404" spans="8:8">
      <c r="H404" s="163"/>
    </row>
    <row r="405" spans="8:8">
      <c r="H405" s="163"/>
    </row>
    <row r="406" spans="8:8">
      <c r="H406" s="163"/>
    </row>
    <row r="407" spans="8:8">
      <c r="H407" s="163"/>
    </row>
    <row r="408" spans="8:8">
      <c r="H408" s="163"/>
    </row>
    <row r="409" spans="8:8">
      <c r="H409" s="163"/>
    </row>
    <row r="410" spans="8:8">
      <c r="H410" s="163"/>
    </row>
    <row r="411" spans="8:8">
      <c r="H411" s="163"/>
    </row>
    <row r="412" spans="8:8">
      <c r="H412" s="163"/>
    </row>
    <row r="413" spans="8:8">
      <c r="H413" s="163"/>
    </row>
    <row r="414" spans="8:8">
      <c r="H414" s="163"/>
    </row>
    <row r="415" spans="8:8">
      <c r="H415" s="163"/>
    </row>
    <row r="416" spans="8:8">
      <c r="H416" s="163"/>
    </row>
    <row r="417" spans="8:8">
      <c r="H417" s="163"/>
    </row>
    <row r="418" spans="8:8">
      <c r="H418" s="163"/>
    </row>
    <row r="419" spans="8:8">
      <c r="H419" s="163"/>
    </row>
    <row r="420" spans="8:8">
      <c r="H420" s="163"/>
    </row>
    <row r="421" spans="8:8">
      <c r="H421" s="163"/>
    </row>
    <row r="422" spans="8:8">
      <c r="H422" s="163"/>
    </row>
    <row r="423" spans="8:8">
      <c r="H423" s="163"/>
    </row>
    <row r="424" spans="8:8">
      <c r="H424" s="163"/>
    </row>
    <row r="425" spans="8:8">
      <c r="H425" s="163"/>
    </row>
    <row r="426" spans="8:8">
      <c r="H426" s="163"/>
    </row>
    <row r="427" spans="8:8">
      <c r="H427" s="163"/>
    </row>
    <row r="428" spans="8:8">
      <c r="H428" s="163"/>
    </row>
    <row r="429" spans="8:8">
      <c r="H429" s="163"/>
    </row>
    <row r="430" spans="8:8">
      <c r="H430" s="163"/>
    </row>
    <row r="431" spans="8:8">
      <c r="H431" s="163"/>
    </row>
    <row r="432" spans="8:8">
      <c r="H432" s="163"/>
    </row>
    <row r="433" spans="8:8">
      <c r="H433" s="163"/>
    </row>
    <row r="434" spans="8:8">
      <c r="H434" s="163"/>
    </row>
    <row r="435" spans="8:8">
      <c r="H435" s="163"/>
    </row>
    <row r="436" spans="8:8">
      <c r="H436" s="163"/>
    </row>
    <row r="437" spans="8:8">
      <c r="H437" s="163"/>
    </row>
    <row r="438" spans="8:8">
      <c r="H438" s="163"/>
    </row>
  </sheetData>
  <mergeCells count="6">
    <mergeCell ref="B41:E41"/>
    <mergeCell ref="B2:H2"/>
    <mergeCell ref="B4:G4"/>
    <mergeCell ref="G20:G22"/>
    <mergeCell ref="H20:H22"/>
    <mergeCell ref="B39:E39"/>
  </mergeCells>
  <printOptions horizontalCentered="1" verticalCentered="1"/>
  <pageMargins left="0.2" right="0.2" top="0.25" bottom="0.25" header="0.3" footer="0.3"/>
  <pageSetup paperSize="9" scale="72"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W119"/>
  <sheetViews>
    <sheetView workbookViewId="0">
      <pane ySplit="1" topLeftCell="A2" activePane="bottomLeft" state="frozen"/>
      <selection pane="bottomLeft" activeCell="D3" sqref="D3"/>
    </sheetView>
  </sheetViews>
  <sheetFormatPr baseColWidth="10" defaultColWidth="8.83203125" defaultRowHeight="16"/>
  <cols>
    <col min="1" max="1" width="16.33203125" style="46" customWidth="1"/>
    <col min="2" max="2" width="24.83203125" style="46" customWidth="1"/>
    <col min="3" max="3" width="8" style="47" customWidth="1"/>
    <col min="4" max="4" width="75.1640625" style="46" customWidth="1"/>
    <col min="5" max="5" width="71.33203125" style="49" customWidth="1"/>
    <col min="6" max="93" width="8.83203125" style="8" customWidth="1"/>
    <col min="94" max="100" width="8.83203125" style="8"/>
    <col min="101" max="16384" width="8.83203125" style="9"/>
  </cols>
  <sheetData>
    <row r="1" spans="1:100" s="7" customFormat="1" ht="34">
      <c r="A1" s="18" t="s">
        <v>4</v>
      </c>
      <c r="B1" s="18" t="s">
        <v>5</v>
      </c>
      <c r="C1" s="350" t="s">
        <v>6</v>
      </c>
      <c r="D1" s="18" t="s">
        <v>7</v>
      </c>
      <c r="E1" s="20" t="s">
        <v>242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row>
    <row r="2" spans="1:100" s="7" customFormat="1">
      <c r="A2" s="18"/>
      <c r="B2" s="18"/>
      <c r="C2" s="351"/>
      <c r="D2" s="18"/>
      <c r="E2" s="19"/>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row>
    <row r="3" spans="1:100" s="7" customFormat="1" ht="85">
      <c r="A3" s="352" t="s">
        <v>8</v>
      </c>
      <c r="B3" s="354" t="s">
        <v>9</v>
      </c>
      <c r="C3" s="21">
        <v>1.1000000000000001</v>
      </c>
      <c r="D3" s="62" t="s">
        <v>10</v>
      </c>
      <c r="E3" s="77" t="s">
        <v>211</v>
      </c>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row>
    <row r="4" spans="1:100" ht="113" customHeight="1">
      <c r="A4" s="353"/>
      <c r="B4" s="354"/>
      <c r="C4" s="21">
        <v>1.2</v>
      </c>
      <c r="D4" s="63" t="s">
        <v>11</v>
      </c>
      <c r="E4" s="66" t="s">
        <v>197</v>
      </c>
    </row>
    <row r="5" spans="1:100" ht="68">
      <c r="A5" s="353"/>
      <c r="B5" s="354"/>
      <c r="C5" s="21">
        <v>1.3</v>
      </c>
      <c r="D5" s="63" t="s">
        <v>173</v>
      </c>
      <c r="E5" s="66" t="s">
        <v>197</v>
      </c>
    </row>
    <row r="6" spans="1:100" ht="51">
      <c r="A6" s="353"/>
      <c r="B6" s="354"/>
      <c r="C6" s="21">
        <v>1.4</v>
      </c>
      <c r="D6" s="22" t="s">
        <v>174</v>
      </c>
      <c r="E6" s="60" t="s">
        <v>198</v>
      </c>
    </row>
    <row r="7" spans="1:100" ht="36" customHeight="1">
      <c r="A7" s="353"/>
      <c r="B7" s="354"/>
      <c r="C7" s="21">
        <v>1.5</v>
      </c>
      <c r="D7" s="63" t="s">
        <v>12</v>
      </c>
      <c r="E7" s="66" t="s">
        <v>199</v>
      </c>
    </row>
    <row r="8" spans="1:100" ht="50" customHeight="1">
      <c r="A8" s="353"/>
      <c r="B8" s="354"/>
      <c r="C8" s="21" t="s">
        <v>13</v>
      </c>
      <c r="D8" s="64" t="s">
        <v>14</v>
      </c>
      <c r="E8" s="60" t="s">
        <v>203</v>
      </c>
    </row>
    <row r="9" spans="1:100" ht="51.75" customHeight="1">
      <c r="A9" s="353"/>
      <c r="B9" s="354"/>
      <c r="C9" s="21" t="s">
        <v>15</v>
      </c>
      <c r="D9" s="63" t="s">
        <v>16</v>
      </c>
      <c r="E9" s="61" t="s">
        <v>164</v>
      </c>
    </row>
    <row r="10" spans="1:100" ht="211.25" customHeight="1">
      <c r="A10" s="353"/>
      <c r="B10" s="354"/>
      <c r="C10" s="21">
        <v>1.6</v>
      </c>
      <c r="D10" s="63" t="s">
        <v>17</v>
      </c>
      <c r="E10" s="66" t="s">
        <v>206</v>
      </c>
    </row>
    <row r="11" spans="1:100" ht="48.75" customHeight="1">
      <c r="A11" s="353"/>
      <c r="B11" s="354"/>
      <c r="C11" s="21" t="s">
        <v>18</v>
      </c>
      <c r="D11" s="63" t="s">
        <v>19</v>
      </c>
      <c r="E11" s="61" t="s">
        <v>156</v>
      </c>
    </row>
    <row r="12" spans="1:100" ht="17">
      <c r="A12" s="353"/>
      <c r="B12" s="354"/>
      <c r="C12" s="21" t="s">
        <v>20</v>
      </c>
      <c r="D12" s="62" t="s">
        <v>21</v>
      </c>
      <c r="E12" s="61" t="s">
        <v>156</v>
      </c>
    </row>
    <row r="13" spans="1:100" ht="17">
      <c r="A13" s="353"/>
      <c r="B13" s="354"/>
      <c r="C13" s="23" t="s">
        <v>22</v>
      </c>
      <c r="D13" s="62" t="s">
        <v>23</v>
      </c>
      <c r="E13" s="61" t="s">
        <v>156</v>
      </c>
    </row>
    <row r="14" spans="1:100" ht="17">
      <c r="A14" s="353"/>
      <c r="B14" s="354"/>
      <c r="C14" s="23" t="s">
        <v>24</v>
      </c>
      <c r="D14" s="63" t="s">
        <v>25</v>
      </c>
      <c r="E14" s="61" t="s">
        <v>156</v>
      </c>
    </row>
    <row r="15" spans="1:100" ht="51">
      <c r="A15" s="353"/>
      <c r="B15" s="354"/>
      <c r="C15" s="21">
        <v>1.7</v>
      </c>
      <c r="D15" s="63" t="s">
        <v>175</v>
      </c>
      <c r="E15" s="61" t="s">
        <v>165</v>
      </c>
    </row>
    <row r="16" spans="1:100" ht="33" customHeight="1">
      <c r="A16" s="353"/>
      <c r="B16" s="354"/>
      <c r="C16" s="21">
        <v>1.8</v>
      </c>
      <c r="D16" s="65" t="s">
        <v>26</v>
      </c>
      <c r="E16" s="66" t="s">
        <v>197</v>
      </c>
    </row>
    <row r="17" spans="1:100" ht="32" customHeight="1">
      <c r="A17" s="353"/>
      <c r="B17" s="354"/>
      <c r="C17" s="21">
        <v>1.9</v>
      </c>
      <c r="D17" s="24" t="s">
        <v>176</v>
      </c>
      <c r="E17" s="66" t="s">
        <v>200</v>
      </c>
    </row>
    <row r="18" spans="1:100" ht="17">
      <c r="A18" s="353"/>
      <c r="B18" s="354"/>
      <c r="C18" s="23">
        <v>1.1000000000000001</v>
      </c>
      <c r="D18" s="25" t="s">
        <v>27</v>
      </c>
      <c r="E18" s="84"/>
    </row>
    <row r="19" spans="1:100" ht="68">
      <c r="A19" s="353"/>
      <c r="B19" s="26" t="s">
        <v>28</v>
      </c>
      <c r="C19" s="27">
        <v>2.1</v>
      </c>
      <c r="D19" s="63" t="s">
        <v>29</v>
      </c>
      <c r="E19" s="66" t="s">
        <v>177</v>
      </c>
    </row>
    <row r="20" spans="1:100" s="11" customFormat="1" ht="99" customHeight="1">
      <c r="A20" s="353"/>
      <c r="B20" s="355" t="s">
        <v>30</v>
      </c>
      <c r="C20" s="27">
        <v>3.1</v>
      </c>
      <c r="D20" s="67" t="s">
        <v>31</v>
      </c>
      <c r="E20" s="61" t="s">
        <v>204</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row>
    <row r="21" spans="1:100" s="11" customFormat="1" ht="51">
      <c r="A21" s="353"/>
      <c r="B21" s="356"/>
      <c r="C21" s="27">
        <v>3.2</v>
      </c>
      <c r="D21" s="28" t="s">
        <v>32</v>
      </c>
      <c r="E21" s="66" t="s">
        <v>195</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row>
    <row r="22" spans="1:100" s="11" customFormat="1" ht="34">
      <c r="A22" s="353"/>
      <c r="B22" s="356"/>
      <c r="C22" s="27">
        <v>3.3</v>
      </c>
      <c r="D22" s="67" t="s">
        <v>33</v>
      </c>
      <c r="E22" s="61" t="s">
        <v>164</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row>
    <row r="23" spans="1:100" s="11" customFormat="1" ht="34">
      <c r="A23" s="353"/>
      <c r="B23" s="357"/>
      <c r="C23" s="27">
        <v>3.4</v>
      </c>
      <c r="D23" s="67" t="s">
        <v>178</v>
      </c>
      <c r="E23" s="61" t="s">
        <v>164</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row>
    <row r="24" spans="1:100" s="11" customFormat="1" ht="83" customHeight="1">
      <c r="A24" s="353"/>
      <c r="B24" s="355" t="s">
        <v>34</v>
      </c>
      <c r="C24" s="27">
        <v>4.0999999999999996</v>
      </c>
      <c r="D24" s="62" t="s">
        <v>35</v>
      </c>
      <c r="E24" s="61" t="s">
        <v>192</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row>
    <row r="25" spans="1:100" s="11" customFormat="1" ht="51">
      <c r="A25" s="353"/>
      <c r="B25" s="356"/>
      <c r="C25" s="27">
        <v>4.4000000000000004</v>
      </c>
      <c r="D25" s="29" t="s">
        <v>36</v>
      </c>
      <c r="E25" s="79" t="s">
        <v>225</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row>
    <row r="26" spans="1:100" s="12" customFormat="1" ht="34">
      <c r="A26" s="338" t="s">
        <v>37</v>
      </c>
      <c r="B26" s="339" t="s">
        <v>38</v>
      </c>
      <c r="C26" s="30">
        <v>8.1</v>
      </c>
      <c r="D26" s="68" t="s">
        <v>39</v>
      </c>
      <c r="E26" s="61" t="s">
        <v>191</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row>
    <row r="27" spans="1:100" s="12" customFormat="1" ht="36.75" customHeight="1">
      <c r="A27" s="336"/>
      <c r="B27" s="340"/>
      <c r="C27" s="30"/>
      <c r="D27" s="69" t="s">
        <v>40</v>
      </c>
      <c r="E27" s="61" t="s">
        <v>164</v>
      </c>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row>
    <row r="28" spans="1:100" s="12" customFormat="1" ht="24" customHeight="1">
      <c r="A28" s="336"/>
      <c r="B28" s="340"/>
      <c r="C28" s="30"/>
      <c r="D28" s="69" t="s">
        <v>41</v>
      </c>
      <c r="E28" s="61" t="s">
        <v>164</v>
      </c>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row r="29" spans="1:100" s="12" customFormat="1" ht="51">
      <c r="A29" s="336"/>
      <c r="B29" s="340"/>
      <c r="C29" s="30"/>
      <c r="D29" s="48" t="s">
        <v>42</v>
      </c>
      <c r="E29" s="60" t="s">
        <v>201</v>
      </c>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row>
    <row r="30" spans="1:100" s="12" customFormat="1" ht="24" customHeight="1">
      <c r="A30" s="336"/>
      <c r="B30" s="340"/>
      <c r="C30" s="30"/>
      <c r="D30" s="48" t="s">
        <v>43</v>
      </c>
      <c r="E30" s="60" t="s">
        <v>201</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row>
    <row r="31" spans="1:100" s="12" customFormat="1" ht="51">
      <c r="A31" s="336"/>
      <c r="B31" s="340"/>
      <c r="C31" s="30">
        <v>8.1999999999999993</v>
      </c>
      <c r="D31" s="32" t="s">
        <v>44</v>
      </c>
      <c r="E31" s="80" t="s">
        <v>226</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row>
    <row r="32" spans="1:100" s="12" customFormat="1" ht="38" customHeight="1">
      <c r="A32" s="336"/>
      <c r="B32" s="341"/>
      <c r="C32" s="30">
        <v>8.3000000000000007</v>
      </c>
      <c r="D32" s="31" t="s">
        <v>45</v>
      </c>
      <c r="E32" s="80" t="s">
        <v>227</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row>
    <row r="33" spans="1:100" s="12" customFormat="1" ht="34">
      <c r="A33" s="336"/>
      <c r="B33" s="338" t="s">
        <v>46</v>
      </c>
      <c r="C33" s="33">
        <v>9.1</v>
      </c>
      <c r="D33" s="68" t="s">
        <v>47</v>
      </c>
      <c r="E33" s="61" t="s">
        <v>164</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row>
    <row r="34" spans="1:100" s="12" customFormat="1" ht="24" customHeight="1">
      <c r="A34" s="336"/>
      <c r="B34" s="336"/>
      <c r="C34" s="33">
        <v>9.1999999999999993</v>
      </c>
      <c r="D34" s="68" t="s">
        <v>179</v>
      </c>
      <c r="E34" s="61" t="s">
        <v>164</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row>
    <row r="35" spans="1:100" s="12" customFormat="1" ht="24" customHeight="1">
      <c r="A35" s="336"/>
      <c r="B35" s="336"/>
      <c r="C35" s="33">
        <v>9.3000000000000007</v>
      </c>
      <c r="D35" s="68" t="s">
        <v>180</v>
      </c>
      <c r="E35" s="61" t="s">
        <v>164</v>
      </c>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row>
    <row r="36" spans="1:100" s="12" customFormat="1" ht="48.75" customHeight="1">
      <c r="A36" s="336"/>
      <c r="B36" s="336"/>
      <c r="C36" s="33">
        <v>9.4</v>
      </c>
      <c r="D36" s="68" t="s">
        <v>48</v>
      </c>
      <c r="E36" s="61" t="s">
        <v>164</v>
      </c>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row>
    <row r="37" spans="1:100" s="12" customFormat="1" ht="34">
      <c r="A37" s="336"/>
      <c r="B37" s="336"/>
      <c r="C37" s="33">
        <v>9.5</v>
      </c>
      <c r="D37" s="31" t="s">
        <v>49</v>
      </c>
      <c r="E37" s="73" t="s">
        <v>202</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row>
    <row r="38" spans="1:100" s="12" customFormat="1" ht="102">
      <c r="A38" s="336"/>
      <c r="B38" s="336"/>
      <c r="C38" s="33">
        <v>9.6</v>
      </c>
      <c r="D38" s="31" t="s">
        <v>50</v>
      </c>
      <c r="E38" s="73" t="s">
        <v>202</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row>
    <row r="39" spans="1:100" s="12" customFormat="1" ht="68">
      <c r="A39" s="336"/>
      <c r="B39" s="336"/>
      <c r="C39" s="30">
        <v>9.6999999999999993</v>
      </c>
      <c r="D39" s="34" t="s">
        <v>51</v>
      </c>
      <c r="E39" s="61" t="s">
        <v>194</v>
      </c>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row>
    <row r="40" spans="1:100" s="12" customFormat="1" ht="43.5" customHeight="1">
      <c r="A40" s="336"/>
      <c r="B40" s="336"/>
      <c r="C40" s="30">
        <v>9.8000000000000007</v>
      </c>
      <c r="D40" s="35" t="s">
        <v>52</v>
      </c>
      <c r="E40" s="73" t="s">
        <v>202</v>
      </c>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row>
    <row r="41" spans="1:100" s="12" customFormat="1" ht="34">
      <c r="A41" s="336"/>
      <c r="B41" s="336"/>
      <c r="C41" s="36">
        <v>9.9</v>
      </c>
      <c r="D41" s="68" t="s">
        <v>53</v>
      </c>
      <c r="E41" s="61" t="s">
        <v>164</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row>
    <row r="42" spans="1:100" s="12" customFormat="1" ht="34">
      <c r="A42" s="336"/>
      <c r="B42" s="337"/>
      <c r="C42" s="36">
        <v>9.1</v>
      </c>
      <c r="D42" s="34" t="s">
        <v>54</v>
      </c>
      <c r="E42" s="73" t="s">
        <v>202</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row>
    <row r="43" spans="1:100" s="13" customFormat="1" ht="34">
      <c r="A43" s="336"/>
      <c r="B43" s="37" t="s">
        <v>55</v>
      </c>
      <c r="C43" s="33">
        <v>10.1</v>
      </c>
      <c r="D43" s="31" t="s">
        <v>56</v>
      </c>
      <c r="E43" s="73" t="s">
        <v>202</v>
      </c>
    </row>
    <row r="44" spans="1:100" s="13" customFormat="1" ht="34">
      <c r="A44" s="336"/>
      <c r="B44" s="37"/>
      <c r="C44" s="33"/>
      <c r="D44" s="32" t="s">
        <v>181</v>
      </c>
      <c r="E44" s="73" t="s">
        <v>202</v>
      </c>
    </row>
    <row r="45" spans="1:100" s="13" customFormat="1" ht="30" customHeight="1">
      <c r="A45" s="336"/>
      <c r="B45" s="37"/>
      <c r="C45" s="33"/>
      <c r="D45" s="32" t="s">
        <v>57</v>
      </c>
      <c r="E45" s="73" t="s">
        <v>202</v>
      </c>
    </row>
    <row r="46" spans="1:100" s="13" customFormat="1" ht="34">
      <c r="A46" s="336"/>
      <c r="B46" s="37"/>
      <c r="C46" s="33"/>
      <c r="D46" s="68" t="s">
        <v>58</v>
      </c>
      <c r="E46" s="81" t="s">
        <v>223</v>
      </c>
    </row>
    <row r="47" spans="1:100" s="13" customFormat="1" ht="34">
      <c r="A47" s="336"/>
      <c r="B47" s="37"/>
      <c r="C47" s="33"/>
      <c r="D47" s="32" t="s">
        <v>59</v>
      </c>
      <c r="E47" s="73" t="s">
        <v>202</v>
      </c>
    </row>
    <row r="48" spans="1:100" s="14" customFormat="1" ht="27.75" customHeight="1">
      <c r="A48" s="342" t="s">
        <v>60</v>
      </c>
      <c r="B48" s="344" t="s">
        <v>61</v>
      </c>
      <c r="C48" s="33">
        <v>11.1</v>
      </c>
      <c r="D48" s="68" t="s">
        <v>62</v>
      </c>
      <c r="E48" s="72" t="s">
        <v>165</v>
      </c>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row>
    <row r="49" spans="1:100" s="14" customFormat="1" ht="39" customHeight="1">
      <c r="A49" s="343"/>
      <c r="B49" s="345"/>
      <c r="C49" s="33">
        <v>11.2</v>
      </c>
      <c r="D49" s="68" t="s">
        <v>63</v>
      </c>
      <c r="E49" s="71" t="s">
        <v>207</v>
      </c>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row>
    <row r="50" spans="1:100" s="14" customFormat="1" ht="34">
      <c r="A50" s="343"/>
      <c r="B50" s="345"/>
      <c r="C50" s="33">
        <v>11.3</v>
      </c>
      <c r="D50" s="31" t="s">
        <v>64</v>
      </c>
      <c r="E50" s="71" t="s">
        <v>207</v>
      </c>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row>
    <row r="51" spans="1:100" s="14" customFormat="1" ht="34">
      <c r="A51" s="343"/>
      <c r="B51" s="345"/>
      <c r="C51" s="33">
        <v>11.4</v>
      </c>
      <c r="D51" s="81" t="s">
        <v>65</v>
      </c>
      <c r="E51" s="81" t="s">
        <v>224</v>
      </c>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row>
    <row r="52" spans="1:100" s="14" customFormat="1" ht="82.25" customHeight="1">
      <c r="A52" s="343"/>
      <c r="B52" s="345"/>
      <c r="C52" s="33">
        <v>11.5</v>
      </c>
      <c r="D52" s="68" t="s">
        <v>66</v>
      </c>
      <c r="E52" s="72" t="s">
        <v>192</v>
      </c>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row>
    <row r="53" spans="1:100" s="14" customFormat="1" ht="102">
      <c r="A53" s="343"/>
      <c r="B53" s="346"/>
      <c r="C53" s="33">
        <v>11.6</v>
      </c>
      <c r="D53" s="68" t="s">
        <v>67</v>
      </c>
      <c r="E53" s="72" t="s">
        <v>193</v>
      </c>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row>
    <row r="54" spans="1:100" s="14" customFormat="1" ht="114" customHeight="1">
      <c r="A54" s="343"/>
      <c r="B54" s="344" t="s">
        <v>182</v>
      </c>
      <c r="C54" s="38">
        <v>12.1</v>
      </c>
      <c r="D54" s="31" t="s">
        <v>183</v>
      </c>
      <c r="E54" s="86" t="s">
        <v>239</v>
      </c>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row>
    <row r="55" spans="1:100" s="14" customFormat="1" ht="34">
      <c r="A55" s="343"/>
      <c r="B55" s="345"/>
      <c r="C55" s="33">
        <v>12.2</v>
      </c>
      <c r="D55" s="31" t="s">
        <v>68</v>
      </c>
      <c r="E55" s="71" t="s">
        <v>208</v>
      </c>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row>
    <row r="56" spans="1:100" s="14" customFormat="1" ht="51">
      <c r="A56" s="343"/>
      <c r="B56" s="345"/>
      <c r="C56" s="33">
        <v>12.3</v>
      </c>
      <c r="D56" s="31" t="s">
        <v>69</v>
      </c>
      <c r="E56" s="72" t="s">
        <v>156</v>
      </c>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row>
    <row r="57" spans="1:100" s="14" customFormat="1" ht="34">
      <c r="A57" s="343"/>
      <c r="B57" s="345"/>
      <c r="C57" s="33">
        <v>12.4</v>
      </c>
      <c r="D57" s="31" t="s">
        <v>70</v>
      </c>
      <c r="E57" s="73" t="s">
        <v>202</v>
      </c>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row>
    <row r="58" spans="1:100" s="14" customFormat="1" ht="51">
      <c r="A58" s="343"/>
      <c r="B58" s="345"/>
      <c r="C58" s="33">
        <v>12.5</v>
      </c>
      <c r="D58" s="31" t="s">
        <v>184</v>
      </c>
      <c r="E58" s="72" t="s">
        <v>205</v>
      </c>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row>
    <row r="59" spans="1:100" s="14" customFormat="1" ht="34">
      <c r="A59" s="343"/>
      <c r="B59" s="345"/>
      <c r="C59" s="33">
        <v>12.6</v>
      </c>
      <c r="D59" s="31" t="s">
        <v>71</v>
      </c>
      <c r="E59" s="73" t="s">
        <v>202</v>
      </c>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row>
    <row r="60" spans="1:100" s="14" customFormat="1" ht="34">
      <c r="A60" s="343"/>
      <c r="B60" s="345"/>
      <c r="C60" s="33" t="s">
        <v>72</v>
      </c>
      <c r="D60" s="32" t="s">
        <v>73</v>
      </c>
      <c r="E60" s="73" t="s">
        <v>202</v>
      </c>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row>
    <row r="61" spans="1:100" s="14" customFormat="1" ht="51">
      <c r="A61" s="343"/>
      <c r="B61" s="345"/>
      <c r="C61" s="33" t="s">
        <v>74</v>
      </c>
      <c r="D61" s="32" t="s">
        <v>75</v>
      </c>
      <c r="E61" s="73" t="s">
        <v>202</v>
      </c>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row>
    <row r="62" spans="1:100" s="14" customFormat="1" ht="34">
      <c r="A62" s="343"/>
      <c r="B62" s="345"/>
      <c r="C62" s="33" t="s">
        <v>76</v>
      </c>
      <c r="D62" s="32" t="s">
        <v>185</v>
      </c>
      <c r="E62" s="73" t="s">
        <v>202</v>
      </c>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row>
    <row r="63" spans="1:100" s="14" customFormat="1" ht="51">
      <c r="A63" s="343"/>
      <c r="B63" s="345"/>
      <c r="C63" s="33" t="s">
        <v>77</v>
      </c>
      <c r="D63" s="32" t="s">
        <v>186</v>
      </c>
      <c r="E63" s="73" t="s">
        <v>202</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row>
    <row r="64" spans="1:100" s="14" customFormat="1" ht="34">
      <c r="A64" s="343"/>
      <c r="B64" s="345"/>
      <c r="C64" s="33" t="s">
        <v>78</v>
      </c>
      <c r="D64" s="32" t="s">
        <v>79</v>
      </c>
      <c r="E64" s="73" t="s">
        <v>202</v>
      </c>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row>
    <row r="65" spans="1:101" s="14" customFormat="1" ht="34">
      <c r="A65" s="343"/>
      <c r="B65" s="345"/>
      <c r="C65" s="33" t="s">
        <v>80</v>
      </c>
      <c r="D65" s="32" t="s">
        <v>81</v>
      </c>
      <c r="E65" s="73" t="s">
        <v>202</v>
      </c>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row>
    <row r="66" spans="1:101" s="14" customFormat="1" ht="27" customHeight="1">
      <c r="A66" s="343"/>
      <c r="B66" s="345"/>
      <c r="C66" s="33">
        <v>12.7</v>
      </c>
      <c r="D66" s="68" t="s">
        <v>82</v>
      </c>
      <c r="E66" s="61" t="s">
        <v>164</v>
      </c>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row>
    <row r="67" spans="1:101" s="14" customFormat="1" ht="34">
      <c r="A67" s="343"/>
      <c r="B67" s="345"/>
      <c r="C67" s="33">
        <v>12.8</v>
      </c>
      <c r="D67" s="31" t="s">
        <v>83</v>
      </c>
      <c r="E67" s="73" t="s">
        <v>202</v>
      </c>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row>
    <row r="68" spans="1:101" s="14" customFormat="1" ht="34">
      <c r="A68" s="343"/>
      <c r="B68" s="345"/>
      <c r="C68" s="33">
        <v>12.9</v>
      </c>
      <c r="D68" s="31" t="s">
        <v>84</v>
      </c>
      <c r="E68" s="73" t="s">
        <v>202</v>
      </c>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row>
    <row r="69" spans="1:101" s="14" customFormat="1" ht="34">
      <c r="A69" s="343"/>
      <c r="B69" s="345"/>
      <c r="C69" s="39">
        <v>12.1</v>
      </c>
      <c r="D69" s="68" t="s">
        <v>151</v>
      </c>
      <c r="E69" s="72" t="s">
        <v>165</v>
      </c>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row>
    <row r="70" spans="1:101" s="14" customFormat="1" ht="17">
      <c r="A70" s="343"/>
      <c r="B70" s="346"/>
      <c r="C70" s="39">
        <v>12.11</v>
      </c>
      <c r="D70" s="68" t="s">
        <v>85</v>
      </c>
      <c r="E70" s="61" t="s">
        <v>164</v>
      </c>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row>
    <row r="71" spans="1:101" s="14" customFormat="1" ht="51">
      <c r="A71" s="343"/>
      <c r="B71" s="347" t="s">
        <v>86</v>
      </c>
      <c r="C71" s="38">
        <v>13.1</v>
      </c>
      <c r="D71" s="31" t="s">
        <v>87</v>
      </c>
      <c r="E71" s="73" t="s">
        <v>202</v>
      </c>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row>
    <row r="72" spans="1:101" s="14" customFormat="1" ht="34">
      <c r="A72" s="343"/>
      <c r="B72" s="348"/>
      <c r="C72" s="38">
        <v>13.2</v>
      </c>
      <c r="D72" s="40" t="s">
        <v>88</v>
      </c>
      <c r="E72" s="73" t="s">
        <v>202</v>
      </c>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row>
    <row r="73" spans="1:101" s="14" customFormat="1" ht="17">
      <c r="A73" s="343"/>
      <c r="B73" s="347" t="s">
        <v>89</v>
      </c>
      <c r="C73" s="38">
        <v>14.1</v>
      </c>
      <c r="D73" s="70" t="s">
        <v>90</v>
      </c>
      <c r="E73" s="71" t="s">
        <v>166</v>
      </c>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row>
    <row r="74" spans="1:101" s="14" customFormat="1" ht="67.25" customHeight="1">
      <c r="A74" s="343"/>
      <c r="B74" s="348"/>
      <c r="C74" s="38">
        <v>14.2</v>
      </c>
      <c r="D74" s="70" t="s">
        <v>91</v>
      </c>
      <c r="E74" s="71" t="s">
        <v>166</v>
      </c>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row>
    <row r="75" spans="1:101" s="14" customFormat="1" ht="68">
      <c r="A75" s="343"/>
      <c r="B75" s="344" t="s">
        <v>92</v>
      </c>
      <c r="C75" s="33">
        <v>15.1</v>
      </c>
      <c r="D75" s="68" t="s">
        <v>93</v>
      </c>
      <c r="E75" s="71" t="s">
        <v>167</v>
      </c>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row>
    <row r="76" spans="1:101" s="15" customFormat="1" ht="17">
      <c r="A76" s="343"/>
      <c r="B76" s="345"/>
      <c r="C76" s="33">
        <v>15.2</v>
      </c>
      <c r="D76" s="31" t="s">
        <v>94</v>
      </c>
      <c r="E76" s="71" t="s">
        <v>156</v>
      </c>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7"/>
    </row>
    <row r="77" spans="1:101" s="16" customFormat="1" ht="34">
      <c r="A77" s="343"/>
      <c r="B77" s="346"/>
      <c r="C77" s="33">
        <v>15.3</v>
      </c>
      <c r="D77" s="31" t="s">
        <v>95</v>
      </c>
      <c r="E77" s="71" t="s">
        <v>156</v>
      </c>
    </row>
    <row r="78" spans="1:101" s="16" customFormat="1" ht="17">
      <c r="A78" s="343"/>
      <c r="B78" s="349" t="s">
        <v>96</v>
      </c>
      <c r="C78" s="33">
        <v>16.100000000000001</v>
      </c>
      <c r="D78" s="70" t="s">
        <v>97</v>
      </c>
      <c r="E78" s="60" t="s">
        <v>201</v>
      </c>
    </row>
    <row r="79" spans="1:101" s="16" customFormat="1" ht="34">
      <c r="A79" s="343"/>
      <c r="B79" s="349"/>
      <c r="C79" s="33"/>
      <c r="D79" s="31" t="s">
        <v>98</v>
      </c>
      <c r="E79" s="73" t="s">
        <v>202</v>
      </c>
    </row>
    <row r="80" spans="1:101" s="16" customFormat="1" ht="17">
      <c r="A80" s="343"/>
      <c r="B80" s="349"/>
      <c r="C80" s="33"/>
      <c r="D80" s="31" t="s">
        <v>187</v>
      </c>
      <c r="E80" s="73" t="s">
        <v>202</v>
      </c>
    </row>
    <row r="81" spans="1:100" s="16" customFormat="1" ht="34">
      <c r="A81" s="343"/>
      <c r="B81" s="349"/>
      <c r="C81" s="33">
        <v>16.2</v>
      </c>
      <c r="D81" s="31" t="s">
        <v>99</v>
      </c>
      <c r="E81" s="73" t="s">
        <v>202</v>
      </c>
    </row>
    <row r="82" spans="1:100" s="16" customFormat="1" ht="34">
      <c r="A82" s="343"/>
      <c r="B82" s="41" t="s">
        <v>100</v>
      </c>
      <c r="C82" s="33">
        <v>17.100000000000001</v>
      </c>
      <c r="D82" s="31" t="s">
        <v>101</v>
      </c>
      <c r="E82" s="73" t="s">
        <v>202</v>
      </c>
    </row>
    <row r="83" spans="1:100" s="12" customFormat="1" ht="170" customHeight="1">
      <c r="A83" s="332" t="s">
        <v>102</v>
      </c>
      <c r="B83" s="332" t="s">
        <v>103</v>
      </c>
      <c r="C83" s="38">
        <v>5.0999999999999996</v>
      </c>
      <c r="D83" s="70" t="s">
        <v>188</v>
      </c>
      <c r="E83" s="68" t="s">
        <v>228</v>
      </c>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row>
    <row r="84" spans="1:100" s="12" customFormat="1" ht="17">
      <c r="A84" s="333"/>
      <c r="B84" s="333"/>
      <c r="C84" s="38" t="s">
        <v>104</v>
      </c>
      <c r="D84" s="31" t="s">
        <v>105</v>
      </c>
      <c r="E84" s="71" t="s">
        <v>168</v>
      </c>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row>
    <row r="85" spans="1:100" s="12" customFormat="1" ht="170" customHeight="1">
      <c r="A85" s="333"/>
      <c r="B85" s="333"/>
      <c r="C85" s="38" t="s">
        <v>106</v>
      </c>
      <c r="D85" s="31" t="s">
        <v>152</v>
      </c>
      <c r="E85" s="71" t="s">
        <v>169</v>
      </c>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row>
    <row r="86" spans="1:100" s="12" customFormat="1" ht="51">
      <c r="A86" s="333"/>
      <c r="B86" s="333"/>
      <c r="C86" s="38" t="s">
        <v>106</v>
      </c>
      <c r="D86" s="42" t="s">
        <v>107</v>
      </c>
      <c r="E86" s="82" t="s">
        <v>229</v>
      </c>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row>
    <row r="87" spans="1:100" s="12" customFormat="1" ht="36" customHeight="1">
      <c r="A87" s="333"/>
      <c r="B87" s="333"/>
      <c r="C87" s="38" t="s">
        <v>108</v>
      </c>
      <c r="D87" s="31" t="s">
        <v>109</v>
      </c>
      <c r="E87" s="81" t="s">
        <v>230</v>
      </c>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row>
    <row r="88" spans="1:100" s="12" customFormat="1" ht="17">
      <c r="A88" s="333"/>
      <c r="B88" s="333"/>
      <c r="C88" s="38" t="s">
        <v>110</v>
      </c>
      <c r="D88" s="31" t="s">
        <v>111</v>
      </c>
      <c r="E88" s="71" t="s">
        <v>189</v>
      </c>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row>
    <row r="89" spans="1:100" s="12" customFormat="1" ht="136">
      <c r="A89" s="333"/>
      <c r="B89" s="333"/>
      <c r="C89" s="33">
        <v>5.2</v>
      </c>
      <c r="D89" s="70" t="s">
        <v>240</v>
      </c>
      <c r="E89" s="82" t="s">
        <v>231</v>
      </c>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row>
    <row r="90" spans="1:100" s="12" customFormat="1" ht="17">
      <c r="A90" s="333"/>
      <c r="B90" s="333"/>
      <c r="C90" s="33" t="s">
        <v>112</v>
      </c>
      <c r="D90" s="31" t="s">
        <v>113</v>
      </c>
      <c r="E90" s="74" t="s">
        <v>170</v>
      </c>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row>
    <row r="91" spans="1:100" s="12" customFormat="1" ht="34">
      <c r="A91" s="333"/>
      <c r="B91" s="333"/>
      <c r="C91" s="38">
        <v>5.3</v>
      </c>
      <c r="D91" s="31" t="s">
        <v>114</v>
      </c>
      <c r="E91" s="74" t="s">
        <v>170</v>
      </c>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row>
    <row r="92" spans="1:100" s="12" customFormat="1" ht="17">
      <c r="A92" s="333"/>
      <c r="B92" s="333"/>
      <c r="C92" s="38" t="s">
        <v>115</v>
      </c>
      <c r="D92" s="31" t="s">
        <v>116</v>
      </c>
      <c r="E92" s="74" t="s">
        <v>170</v>
      </c>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row>
    <row r="93" spans="1:100" s="12" customFormat="1" ht="34">
      <c r="A93" s="333"/>
      <c r="B93" s="333"/>
      <c r="C93" s="38" t="s">
        <v>117</v>
      </c>
      <c r="D93" s="31" t="s">
        <v>118</v>
      </c>
      <c r="E93" s="80" t="s">
        <v>232</v>
      </c>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row>
    <row r="94" spans="1:100" s="12" customFormat="1" ht="68">
      <c r="A94" s="333"/>
      <c r="B94" s="333"/>
      <c r="C94" s="38" t="s">
        <v>119</v>
      </c>
      <c r="D94" s="31" t="s">
        <v>120</v>
      </c>
      <c r="E94" s="80" t="s">
        <v>232</v>
      </c>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row>
    <row r="95" spans="1:100" s="12" customFormat="1" ht="72.75" customHeight="1">
      <c r="A95" s="333"/>
      <c r="B95" s="333"/>
      <c r="C95" s="38">
        <v>5.4</v>
      </c>
      <c r="D95" s="31" t="s">
        <v>121</v>
      </c>
      <c r="E95" s="60" t="s">
        <v>233</v>
      </c>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row>
    <row r="96" spans="1:100" s="12" customFormat="1" ht="74" customHeight="1">
      <c r="A96" s="333"/>
      <c r="B96" s="333"/>
      <c r="C96" s="38">
        <v>5.5</v>
      </c>
      <c r="D96" s="31" t="s">
        <v>122</v>
      </c>
      <c r="E96" s="81" t="s">
        <v>234</v>
      </c>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row>
    <row r="97" spans="1:100" s="12" customFormat="1" ht="34">
      <c r="A97" s="333"/>
      <c r="B97" s="333"/>
      <c r="C97" s="38">
        <v>5.6</v>
      </c>
      <c r="D97" s="31" t="s">
        <v>190</v>
      </c>
      <c r="E97" s="81" t="s">
        <v>234</v>
      </c>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row>
    <row r="98" spans="1:100" s="12" customFormat="1" ht="36" customHeight="1">
      <c r="A98" s="333"/>
      <c r="B98" s="333"/>
      <c r="C98" s="38" t="s">
        <v>123</v>
      </c>
      <c r="D98" s="31" t="s">
        <v>124</v>
      </c>
      <c r="E98" s="81" t="s">
        <v>235</v>
      </c>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row>
    <row r="99" spans="1:100" s="12" customFormat="1" ht="34">
      <c r="A99" s="333"/>
      <c r="B99" s="333"/>
      <c r="C99" s="38">
        <v>5.7</v>
      </c>
      <c r="D99" s="31" t="s">
        <v>125</v>
      </c>
      <c r="E99" s="60" t="s">
        <v>233</v>
      </c>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row>
    <row r="100" spans="1:100" s="12" customFormat="1" ht="34">
      <c r="A100" s="333"/>
      <c r="B100" s="333"/>
      <c r="C100" s="38" t="s">
        <v>126</v>
      </c>
      <c r="D100" s="31" t="s">
        <v>127</v>
      </c>
      <c r="E100" s="80" t="s">
        <v>236</v>
      </c>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row>
    <row r="101" spans="1:100" s="12" customFormat="1" ht="17">
      <c r="A101" s="333"/>
      <c r="B101" s="333"/>
      <c r="C101" s="43">
        <v>5.8</v>
      </c>
      <c r="D101" s="42" t="s">
        <v>128</v>
      </c>
      <c r="E101" s="73" t="s">
        <v>202</v>
      </c>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row>
    <row r="102" spans="1:100" s="12" customFormat="1" ht="34">
      <c r="A102" s="333"/>
      <c r="B102" s="333"/>
      <c r="C102" s="44" t="s">
        <v>129</v>
      </c>
      <c r="D102" s="42" t="s">
        <v>130</v>
      </c>
      <c r="E102" s="81" t="s">
        <v>234</v>
      </c>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row>
    <row r="103" spans="1:100" s="12" customFormat="1" ht="51">
      <c r="A103" s="333"/>
      <c r="B103" s="333"/>
      <c r="C103" s="38" t="s">
        <v>131</v>
      </c>
      <c r="D103" s="42" t="s">
        <v>132</v>
      </c>
      <c r="E103" s="81" t="s">
        <v>234</v>
      </c>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row>
    <row r="104" spans="1:100" s="12" customFormat="1" ht="34">
      <c r="A104" s="333"/>
      <c r="B104" s="333"/>
      <c r="C104" s="44">
        <v>5.9</v>
      </c>
      <c r="D104" s="42" t="s">
        <v>133</v>
      </c>
      <c r="E104" s="81" t="s">
        <v>234</v>
      </c>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row>
    <row r="105" spans="1:100" s="12" customFormat="1" ht="119">
      <c r="A105" s="333"/>
      <c r="B105" s="333"/>
      <c r="C105" s="44">
        <v>5.0999999999999996</v>
      </c>
      <c r="D105" s="42" t="s">
        <v>134</v>
      </c>
      <c r="E105" s="71" t="s">
        <v>162</v>
      </c>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row>
    <row r="106" spans="1:100" s="12" customFormat="1" ht="51">
      <c r="A106" s="333"/>
      <c r="B106" s="333"/>
      <c r="C106" s="38">
        <v>5.1100000000000003</v>
      </c>
      <c r="D106" s="42" t="s">
        <v>135</v>
      </c>
      <c r="E106" s="81" t="s">
        <v>234</v>
      </c>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row>
    <row r="107" spans="1:100" s="12" customFormat="1" ht="34">
      <c r="A107" s="333"/>
      <c r="B107" s="333"/>
      <c r="C107" s="38">
        <v>5.12</v>
      </c>
      <c r="D107" s="42" t="s">
        <v>136</v>
      </c>
      <c r="E107" s="73" t="s">
        <v>202</v>
      </c>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row>
    <row r="108" spans="1:100" s="12" customFormat="1" ht="34">
      <c r="A108" s="333"/>
      <c r="B108" s="334"/>
      <c r="C108" s="38">
        <v>5.13</v>
      </c>
      <c r="D108" s="42" t="s">
        <v>137</v>
      </c>
      <c r="E108" s="81" t="s">
        <v>237</v>
      </c>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row>
    <row r="109" spans="1:100" s="12" customFormat="1" ht="85.25" customHeight="1">
      <c r="A109" s="333"/>
      <c r="B109" s="335" t="s">
        <v>138</v>
      </c>
      <c r="C109" s="38">
        <v>6.1</v>
      </c>
      <c r="D109" s="31" t="s">
        <v>139</v>
      </c>
      <c r="E109" s="82" t="s">
        <v>229</v>
      </c>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row>
    <row r="110" spans="1:100" s="12" customFormat="1" ht="26" customHeight="1">
      <c r="A110" s="333"/>
      <c r="B110" s="335"/>
      <c r="C110" s="38">
        <v>6.2</v>
      </c>
      <c r="D110" s="31" t="s">
        <v>140</v>
      </c>
      <c r="E110" s="87" t="s">
        <v>241</v>
      </c>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row>
    <row r="111" spans="1:100" s="12" customFormat="1" ht="51">
      <c r="A111" s="45"/>
      <c r="B111" s="336" t="s">
        <v>141</v>
      </c>
      <c r="C111" s="38">
        <v>7.1</v>
      </c>
      <c r="D111" s="31" t="s">
        <v>142</v>
      </c>
      <c r="E111" s="83" t="s">
        <v>238</v>
      </c>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row>
    <row r="112" spans="1:100" s="13" customFormat="1" ht="51">
      <c r="A112" s="45"/>
      <c r="B112" s="336"/>
      <c r="C112" s="38">
        <v>7.2</v>
      </c>
      <c r="D112" s="31" t="s">
        <v>143</v>
      </c>
      <c r="E112" s="83" t="s">
        <v>238</v>
      </c>
    </row>
    <row r="113" spans="1:5" s="13" customFormat="1" ht="68">
      <c r="A113" s="45"/>
      <c r="B113" s="336"/>
      <c r="C113" s="38">
        <v>7.3</v>
      </c>
      <c r="D113" s="31" t="s">
        <v>144</v>
      </c>
      <c r="E113" s="83" t="s">
        <v>238</v>
      </c>
    </row>
    <row r="114" spans="1:5" s="13" customFormat="1" ht="75" customHeight="1">
      <c r="A114" s="45"/>
      <c r="B114" s="336"/>
      <c r="C114" s="38">
        <v>7.4</v>
      </c>
      <c r="D114" s="31" t="s">
        <v>145</v>
      </c>
      <c r="E114" s="87" t="s">
        <v>241</v>
      </c>
    </row>
    <row r="115" spans="1:5" s="13" customFormat="1" ht="68">
      <c r="A115" s="45"/>
      <c r="B115" s="336"/>
      <c r="C115" s="38">
        <v>7.5</v>
      </c>
      <c r="D115" s="31" t="s">
        <v>146</v>
      </c>
      <c r="E115" s="83" t="s">
        <v>238</v>
      </c>
    </row>
    <row r="116" spans="1:5" s="13" customFormat="1" ht="51">
      <c r="A116" s="45"/>
      <c r="B116" s="336"/>
      <c r="C116" s="38">
        <v>7.6</v>
      </c>
      <c r="D116" s="31" t="s">
        <v>147</v>
      </c>
      <c r="E116" s="83" t="s">
        <v>238</v>
      </c>
    </row>
    <row r="117" spans="1:5" s="13" customFormat="1" ht="68">
      <c r="A117" s="45"/>
      <c r="B117" s="336"/>
      <c r="C117" s="38">
        <v>7.8</v>
      </c>
      <c r="D117" s="31" t="s">
        <v>148</v>
      </c>
      <c r="E117" s="83" t="s">
        <v>238</v>
      </c>
    </row>
    <row r="118" spans="1:5" s="13" customFormat="1" ht="51">
      <c r="A118" s="45"/>
      <c r="B118" s="336"/>
      <c r="C118" s="38">
        <v>7.9</v>
      </c>
      <c r="D118" s="31" t="s">
        <v>149</v>
      </c>
      <c r="E118" s="74" t="s">
        <v>171</v>
      </c>
    </row>
    <row r="119" spans="1:5" s="13" customFormat="1" ht="24.75" customHeight="1">
      <c r="A119" s="45"/>
      <c r="B119" s="337"/>
      <c r="C119" s="44">
        <v>7.1</v>
      </c>
      <c r="D119" s="31" t="s">
        <v>150</v>
      </c>
      <c r="E119" s="83" t="s">
        <v>238</v>
      </c>
    </row>
  </sheetData>
  <mergeCells count="19">
    <mergeCell ref="C1:C2"/>
    <mergeCell ref="A3:A25"/>
    <mergeCell ref="B3:B18"/>
    <mergeCell ref="B20:B23"/>
    <mergeCell ref="B24:B25"/>
    <mergeCell ref="A83:A110"/>
    <mergeCell ref="B83:B108"/>
    <mergeCell ref="B109:B110"/>
    <mergeCell ref="B111:B119"/>
    <mergeCell ref="A26:A47"/>
    <mergeCell ref="B26:B32"/>
    <mergeCell ref="B33:B42"/>
    <mergeCell ref="A48:A82"/>
    <mergeCell ref="B48:B53"/>
    <mergeCell ref="B54:B70"/>
    <mergeCell ref="B71:B72"/>
    <mergeCell ref="B73:B74"/>
    <mergeCell ref="B75:B77"/>
    <mergeCell ref="B78:B81"/>
  </mergeCells>
  <pageMargins left="0.70000000000000007" right="0.70000000000000007" top="0.75000000000000011" bottom="0.75000000000000011" header="0.30000000000000004" footer="0.30000000000000004"/>
  <pageSetup paperSize="8" scale="64" fitToHeight="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Introduction.</vt:lpstr>
      <vt:lpstr>Transition Plan Example</vt:lpstr>
      <vt:lpstr>Transition Plan Template</vt:lpstr>
      <vt:lpstr>Unit Costs</vt:lpstr>
      <vt:lpstr>e-VIN Costing</vt:lpstr>
      <vt:lpstr>CD Plan 2015-2017 Review </vt:lpstr>
      <vt:lpstr>'e-VIN Costing'!Print_Area</vt:lpstr>
      <vt:lpstr>Introduction!Print_Area</vt:lpstr>
      <vt:lpstr>'CD Plan 2015-2017 Review '!Print_Titles</vt:lpstr>
      <vt:lpstr>'Transition Plan Example'!Print_Titles</vt:lpstr>
      <vt:lpstr>'Transition Plan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Springett</dc:creator>
  <cp:keywords/>
  <dc:description/>
  <cp:lastModifiedBy>Sarah Springett</cp:lastModifiedBy>
  <cp:lastPrinted>2017-10-11T11:53:43Z</cp:lastPrinted>
  <dcterms:created xsi:type="dcterms:W3CDTF">2013-09-18T19:04:14Z</dcterms:created>
  <dcterms:modified xsi:type="dcterms:W3CDTF">2019-10-27T04:14:55Z</dcterms:modified>
  <cp:category/>
</cp:coreProperties>
</file>